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105" windowWidth="9600" windowHeight="11835" tabRatio="719" activeTab="0"/>
  </bookViews>
  <sheets>
    <sheet name="прил1" sheetId="1" r:id="rId1"/>
    <sheet name="прилож.4" sheetId="2" state="hidden" r:id="rId2"/>
    <sheet name="прил2 " sheetId="3" r:id="rId3"/>
    <sheet name="прил3 " sheetId="4" r:id="rId4"/>
    <sheet name="прил4" sheetId="5" r:id="rId5"/>
  </sheets>
  <definedNames>
    <definedName name="OLE_LINK4_4">#REF!</definedName>
    <definedName name="_xlnm.Print_Titles" localSheetId="0">'прил1'!$6:$8</definedName>
    <definedName name="_xlnm.Print_Titles" localSheetId="2">'прил2 '!$8:$8</definedName>
    <definedName name="_xlnm.Print_Titles" localSheetId="3">'прил3 '!$8:$8</definedName>
    <definedName name="_xlnm.Print_Titles" localSheetId="1">'прилож.4'!$8:$8</definedName>
    <definedName name="_xlnm.Print_Area" localSheetId="0">'прил1'!$A$1:$D$234</definedName>
    <definedName name="_xlnm.Print_Area" localSheetId="2">'прил2 '!$A$1:$G$468</definedName>
    <definedName name="_xlnm.Print_Area" localSheetId="3">'прил3 '!$A$1:$F$50</definedName>
    <definedName name="_xlnm.Print_Area" localSheetId="4">'прил4'!$A$1:$D$24</definedName>
    <definedName name="_xlnm.Print_Area" localSheetId="1">'прилож.4'!$A$1:$D$45</definedName>
  </definedNames>
  <calcPr fullCalcOnLoad="1"/>
</workbook>
</file>

<file path=xl/sharedStrings.xml><?xml version="1.0" encoding="utf-8"?>
<sst xmlns="http://schemas.openxmlformats.org/spreadsheetml/2006/main" count="2980" uniqueCount="911">
  <si>
    <t>Муниципальная программа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</si>
  <si>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Реализация программ формирования современной городской среды</t>
  </si>
  <si>
    <t>21 0 F2 00000</t>
  </si>
  <si>
    <t>21 0 F2 55550</t>
  </si>
  <si>
    <t>Подпрограмма "Организация деятельности в области обращения с отходами, в том числе с твердыми коммунальными отходами"</t>
  </si>
  <si>
    <t>Основное мероприятие" Реализация проектов в области обращения с отходами"</t>
  </si>
  <si>
    <t>07 4 00 00000</t>
  </si>
  <si>
    <t>07 4 01 С1457</t>
  </si>
  <si>
    <t xml:space="preserve">Муниципальная программа г.Щигры Курской области"Развитие образования в г. Щигры Курской области" </t>
  </si>
  <si>
    <t xml:space="preserve">Подпрограмма "Развитие дошкольного и общего образования детей" муниципальной программы "Развитие образования  в г. Щигры Курской области" </t>
  </si>
  <si>
    <t>Муниципальная программа г.Щигры Курской области"Развитие образования в г. Щигры Курской области"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</si>
  <si>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</si>
  <si>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</si>
  <si>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"Повышение эффективности работы с молодежью, организация отдыха и оздоровления детей, молодежи"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спорта"</t>
  </si>
  <si>
    <t>04 0 00 00000</t>
  </si>
  <si>
    <t>04 2 00 00000</t>
  </si>
  <si>
    <t>Основное мероприятие "Осуществление мероприятий в области имущественных и земельных отношений на территории города Щигры Курской области"</t>
  </si>
  <si>
    <t>04 2 01 00000</t>
  </si>
  <si>
    <t>04 2 01 С1467</t>
  </si>
  <si>
    <t>12 0 00 00000</t>
  </si>
  <si>
    <t>12 1 00 00000</t>
  </si>
  <si>
    <t>76 0 00 00000</t>
  </si>
  <si>
    <t>76 1 00 00000</t>
  </si>
  <si>
    <t>77 2 00 С1401</t>
  </si>
  <si>
    <t>77 2 00 С1404</t>
  </si>
  <si>
    <t>77 2 00 С1439</t>
  </si>
  <si>
    <t>Мероприятия по обеспечению мобилизационной готовности экономики</t>
  </si>
  <si>
    <t>13 0 00 00000</t>
  </si>
  <si>
    <t>Муниципальная программа"Содействие занятости населения  в городе  Щигры Курской области"</t>
  </si>
  <si>
    <t>17 0 00 00000</t>
  </si>
  <si>
    <t>Подпрограмма "Содействие временной занятости отдельных категорий граждан" муниципальной программы "Содействие занятости населения в городе Щигры Курской области"</t>
  </si>
  <si>
    <t>17 1 00 00000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</si>
  <si>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</si>
  <si>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17 1 01 00000</t>
  </si>
  <si>
    <t>17 1 01 С1436</t>
  </si>
  <si>
    <t>11 0 00 00000</t>
  </si>
  <si>
    <t>11 1 00 00000</t>
  </si>
  <si>
    <t>Основное мероприятие "Содержание автомобильных дорог общего пользования местного значения"</t>
  </si>
  <si>
    <t>11 1 01 00000</t>
  </si>
  <si>
    <t xml:space="preserve">Капитальный ремонт, ремонт и содержание автомобильных дорог общего пользования местного значения </t>
  </si>
  <si>
    <t>11 1 01 С1424</t>
  </si>
  <si>
    <t>Плата за размещение твердых коммунальных отходов</t>
  </si>
  <si>
    <t>1 12 01042 01 0000 120</t>
  </si>
  <si>
    <t>1 16 08 010 01 0000 140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</si>
  <si>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</si>
  <si>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</si>
  <si>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на реализацию программ формирования современной городской среды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</si>
  <si>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</si>
  <si>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</si>
  <si>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 года)</t>
  </si>
  <si>
    <t>Единый налог на вмененный доход для отдельных видов деятельности (за налоговые периоды, истекшие до 1 января 2011 года)</t>
  </si>
  <si>
    <t>11 1 02 00000</t>
  </si>
  <si>
    <t>07 0 00 00000</t>
  </si>
  <si>
    <t>07 3 00 00000</t>
  </si>
  <si>
    <t>Основное мероприятие «Содействие проведению капитального ремонта муниципального жилищного фонда"</t>
  </si>
  <si>
    <t>07 3 01 00000</t>
  </si>
  <si>
    <t>07 3 01 С1430</t>
  </si>
  <si>
    <t>07 3 03 00000</t>
  </si>
  <si>
    <t>07 3 03 С1431</t>
  </si>
  <si>
    <t>Основное мероприятие" Содействие в озеленении и благоустройстве  города Щигры Курской области"</t>
  </si>
  <si>
    <t>07 3 02 00000</t>
  </si>
  <si>
    <t>07 3 02 С1433</t>
  </si>
  <si>
    <t>03 0 00 00000</t>
  </si>
  <si>
    <t>03 2 00 00000</t>
  </si>
  <si>
    <t>Основное мероприятие "Реализация дошкольных образовательных программ"</t>
  </si>
  <si>
    <t>03 2 01 00000</t>
  </si>
  <si>
    <t>03 2 01 13030</t>
  </si>
  <si>
    <t>03 2 01 С1401</t>
  </si>
  <si>
    <t>03 2 02 00000</t>
  </si>
  <si>
    <t>Основное мероприятие "Реализация основных общеобразовательных программ"</t>
  </si>
  <si>
    <t>03 2 03 00000</t>
  </si>
  <si>
    <t>03 2 03 13040</t>
  </si>
  <si>
    <t>03 2 03 С1401</t>
  </si>
  <si>
    <t>Основное мероприятие"Содействие развитию общего образования"</t>
  </si>
  <si>
    <t>03 2 04 00000</t>
  </si>
  <si>
    <t>03 2 04 13090</t>
  </si>
  <si>
    <t>03 2 04 S3090</t>
  </si>
  <si>
    <t>03 3 00 00000</t>
  </si>
  <si>
    <t>Основное мероприятие "Реализация  образовательных программ дополнительного образования и мероприятия по их развитию"</t>
  </si>
  <si>
    <t>03 3 01 00000</t>
  </si>
  <si>
    <t>03 3 01 С1401</t>
  </si>
  <si>
    <t>08 0 00 00000</t>
  </si>
  <si>
    <t>08 1 00 00000</t>
  </si>
  <si>
    <t>Основное мероприятие «Организация оздоровления и отдыха детей в городе Щигры»</t>
  </si>
  <si>
    <t>08 1 01 00000</t>
  </si>
  <si>
    <t>Развитие системы оздоровления  и отдыха детей</t>
  </si>
  <si>
    <t>08 1 01 С1458</t>
  </si>
  <si>
    <t>03 1 00 00000</t>
  </si>
  <si>
    <t>Основное мероприятие "Обеспечение исполнения государственных полномочий  в области образования, переданных для осуществления органам местного самоуправления"</t>
  </si>
  <si>
    <t>03 1 01 00000</t>
  </si>
  <si>
    <t>03 1 01 13120</t>
  </si>
  <si>
    <t>03 1 02 00000</t>
  </si>
  <si>
    <t>03 1 02 С1401</t>
  </si>
  <si>
    <t>01 0 00 00000</t>
  </si>
  <si>
    <t>Подпрограмма "Наследие" муниципальной программы "Развитие культуры в городе Щигры"</t>
  </si>
  <si>
    <t>01 2 00 00000</t>
  </si>
  <si>
    <t>01 2 01 00000</t>
  </si>
  <si>
    <t>01 2 01 С1401</t>
  </si>
  <si>
    <t>Подпрограмма "Искусство"  муниципальной программы "Развитие культуры в городе Щигры"</t>
  </si>
  <si>
    <t>01 3 00 00000</t>
  </si>
  <si>
    <t>Основное мероприятие "Поддержка творческих инициатив населения, творческого потенциала, а также организаций в сфере культуры в городе Щигры"</t>
  </si>
  <si>
    <t>01 3 01 00000</t>
  </si>
  <si>
    <t>01 3 01 С1401</t>
  </si>
  <si>
    <t xml:space="preserve">Создание условий для организации досуга и обеспечения жителей  услугами организаций культуры </t>
  </si>
  <si>
    <t>01 3 01 С1444</t>
  </si>
  <si>
    <t>Основное мероприятие "Содействие развитию дошкольного образования"</t>
  </si>
  <si>
    <t>03 2 02 13000</t>
  </si>
  <si>
    <t>Подпрограмма "Развитие физической культуры и спорта" муниципальной программы города Щигры  "Повышение эффективности работы с молодежью, организация отдыха и оздоровления детей, молодежи, развитие физической культуры и спорта"</t>
  </si>
  <si>
    <t>08 2 00 00000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</si>
  <si>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</si>
  <si>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08 2 01 00000</t>
  </si>
  <si>
    <t>08 2 01 С1406</t>
  </si>
  <si>
    <t>14 0 00 00000</t>
  </si>
  <si>
    <t>14 3 00 00000</t>
  </si>
  <si>
    <t>Основное мероприятие"Обеспечение деятельности и выполнение функций Финансово-экономического управления администрации города Щигры"</t>
  </si>
  <si>
    <t>14 3 01 00000</t>
  </si>
  <si>
    <t>14 3 01 С1402</t>
  </si>
  <si>
    <t>02 0 00 00000</t>
  </si>
  <si>
    <t>02 1 00 00000</t>
  </si>
  <si>
    <t>02 3 00 00000</t>
  </si>
  <si>
    <t>Основное мероприятие "Обеспечение деятельности и выполнение функций отдела по опеке и попечительству администрации города Щигры Курской области"</t>
  </si>
  <si>
    <t>02 3 03 00000</t>
  </si>
  <si>
    <t>02 3 03 13170</t>
  </si>
  <si>
    <t>Подпрограмма "Развитие институтов рынка труда" муниципальной программы "Содействие занятости населения в городе Щигры Курской области"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</si>
  <si>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</si>
  <si>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</si>
  <si>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</si>
  <si>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17 2 00 00000</t>
  </si>
  <si>
    <t>17 2 01 00000</t>
  </si>
  <si>
    <t>17 2 01 13310</t>
  </si>
  <si>
    <t>Основное мероприятие "Обеспечение деятельности и выполнение функций отдела образования администрации города Щигры"</t>
  </si>
  <si>
    <t>03 1 03 00000</t>
  </si>
  <si>
    <t>03 1 03 С1402</t>
  </si>
  <si>
    <t>02 2 00 00000</t>
  </si>
  <si>
    <t>Основное мероприятие "Оказание мер социальной поддержки ветеранам труда и труженикам тыла"</t>
  </si>
  <si>
    <t>02 2 01 00000</t>
  </si>
  <si>
    <t>02 2 01 13150</t>
  </si>
  <si>
    <t>02 2 01 13160</t>
  </si>
  <si>
    <t>Основное мероприятие"Оказание мер социальной поддержки реабилитированным лицам"</t>
  </si>
  <si>
    <t>02 2 02 00000</t>
  </si>
  <si>
    <t>02 2 02 11170</t>
  </si>
  <si>
    <t>Основное мероприятие "Оказание социальной поддержки отдельным категориям граждан по обеспечению продовольственными товарами"</t>
  </si>
  <si>
    <t>02 2 03 00000</t>
  </si>
  <si>
    <t>02 2 03 11180</t>
  </si>
  <si>
    <t>Основное мероприятие "Обеспечение реализации комплекса мер, направленных на улучшение демографической ситуации в городе Щигры"</t>
  </si>
  <si>
    <t>02 3 01 00000</t>
  </si>
  <si>
    <t>02 3 01 11130</t>
  </si>
  <si>
    <t>Основное мероприятие "Организация осуществления государственных выплат и пособий гражданам, имеющим детей, детям-сиротам и детям, оставшимся без попечения родителей"</t>
  </si>
  <si>
    <t>02 3 02 00000</t>
  </si>
  <si>
    <t>02 3 02 13190</t>
  </si>
  <si>
    <t>Основное мероприятие "Финансовое обеспечение полномочий, переданных местным бюджетам на содержание работников, в сфере социальной защиты населения"</t>
  </si>
  <si>
    <t>02 1 02 00000</t>
  </si>
  <si>
    <t>02 1 02 13220</t>
  </si>
  <si>
    <t>14 1 00 00000</t>
  </si>
  <si>
    <t>Основное мероприятие «Сокращение стоимости обслуживания путем обеспечения приемлемых и экономически обоснованных объема и структуры муниципального долга города Щигры»</t>
  </si>
  <si>
    <t>14 1 01 00000</t>
  </si>
  <si>
    <t xml:space="preserve"> Обслуживание муниципального долга</t>
  </si>
  <si>
    <t>14 1 01 С1465</t>
  </si>
  <si>
    <t>Наименование показателя</t>
  </si>
  <si>
    <t>182</t>
  </si>
  <si>
    <t>048</t>
  </si>
  <si>
    <t>141</t>
  </si>
  <si>
    <t>188</t>
  </si>
  <si>
    <t>161</t>
  </si>
  <si>
    <t>081</t>
  </si>
  <si>
    <t>415</t>
  </si>
  <si>
    <t>805</t>
  </si>
  <si>
    <t>1 05 01000 00 0000 110</t>
  </si>
  <si>
    <t>1 05 01010 01 0000 110</t>
  </si>
  <si>
    <t>1 05 01011 01 0000 110</t>
  </si>
  <si>
    <t>1 05 01020 01 0000 110</t>
  </si>
  <si>
    <t>1 05 01021 01 0000 110</t>
  </si>
  <si>
    <t>1 05 01050 01 0000 110</t>
  </si>
  <si>
    <t>1 05 04000 02 0000 110</t>
  </si>
  <si>
    <t>1 05 04010 02 0000 110</t>
  </si>
  <si>
    <t>1 16 25060 01 0000 140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</si>
  <si>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</si>
  <si>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Субвенции бюджетам  городских округов на содержание ребенка в семье опекуна и приемной семье, а также на вознаграждение, причитающееся приемному родителю</t>
  </si>
  <si>
    <t>Прочие субвенции бюджетам городских округов</t>
  </si>
  <si>
    <t>ВСЕГО ДОХОДОВ</t>
  </si>
  <si>
    <t>Наименование</t>
  </si>
  <si>
    <t>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</si>
  <si>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</si>
  <si>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</si>
  <si>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</si>
  <si>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</si>
  <si>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</si>
  <si>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Благоустройство</t>
  </si>
  <si>
    <t>Охрана окружающей среды</t>
  </si>
  <si>
    <t>Образование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</si>
  <si>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</si>
  <si>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</si>
  <si>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</si>
  <si>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Обеспечение мер социальной поддержки реабилитированных лиц и лиц, признанных пострадавшими от политических репрессий</t>
  </si>
  <si>
    <t>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</si>
  <si>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</si>
  <si>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01 05 02 01 00 0000 510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</si>
  <si>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</si>
  <si>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77 2 00 51200</t>
  </si>
  <si>
    <t>Реализация мероприятий направленных на обеспечение правопорядка на территории муниципального образования</t>
  </si>
  <si>
    <t>12 1 02 00000</t>
  </si>
  <si>
    <t>12 1 02 С1435</t>
  </si>
  <si>
    <t>Другие вопросы в области охраны окружающей среды</t>
  </si>
  <si>
    <t>Основное мероприятие "Лечение и реабилитация больных наркоманией в медико-социальных учреждениях"</t>
  </si>
  <si>
    <t>Создание комплексной системы мер по профилактике потребления наркотиков, лечению и реабилитации больных наркоманией</t>
  </si>
  <si>
    <t>22 0 00 00000</t>
  </si>
  <si>
    <t>22 2 00 00000</t>
  </si>
  <si>
    <t>22 2 03 00000</t>
  </si>
  <si>
    <t>22 2 03 С1486</t>
  </si>
  <si>
    <t>Сумма</t>
  </si>
  <si>
    <t>Осуществление отдельных государственных полномочий по  созданию и обеспечению деятельности комиссий по делам несовершеннолетних и защите их прав</t>
  </si>
  <si>
    <t>76 1 00 С1404</t>
  </si>
  <si>
    <t>76 1 00 С1481</t>
  </si>
  <si>
    <t>Основное мероприятие"Обеспечение эффективного повседневного функционирования системы гражданской обороны, защиты населения и территорий от чрезвычайных ситуаций и обеспечения безопасности людей на водных объектах"</t>
  </si>
  <si>
    <t>Основное мероприятие "Капитальный ремонт и ремонт  автомобильных дорог общего пользования местного значения"</t>
  </si>
  <si>
    <t>Муниципальная программа города Щигры Курской области "Формирование современной городской среды  на территории  города Щигры  Курской области"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</si>
  <si>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</si>
  <si>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 xml:space="preserve">Молодежная политика </t>
  </si>
  <si>
    <t>Организация отдыха детей в каникулярное время</t>
  </si>
  <si>
    <t>08 1 01 13540</t>
  </si>
  <si>
    <t>Мероприятия, связанные с организацией отдыха детей в каникулярное время</t>
  </si>
  <si>
    <t>08 1 01 S3540</t>
  </si>
  <si>
    <t>Основное мероприятие "Обеспечение деятельности  муниципальных учреждений, относящихся к сфере прочего образования"</t>
  </si>
  <si>
    <t>Муниципальная программа  "Развитие культуры в городе Щигры"</t>
  </si>
  <si>
    <t>Основное мероприятие "Развитие библиотечного дела"</t>
  </si>
  <si>
    <t>Мероприятия в области образования</t>
  </si>
  <si>
    <t>03 2 04 С1447</t>
  </si>
  <si>
    <t>Основное мероприятие "Обеспечение деятельности и выполнение функций специалиста по труду Финансово-экономического управления администрации г.Щигры</t>
  </si>
  <si>
    <t>Подпрограмма "Улучшение демографической ситуации, совершенствование социальной поддержки семьи и детей"" муниципальной программы "Социальная поддержка граждан в городе Щигры"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</si>
  <si>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</si>
  <si>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01 03 01 00 00 0000 800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</si>
  <si>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</si>
  <si>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</si>
  <si>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</si>
  <si>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100</t>
  </si>
  <si>
    <t>200</t>
  </si>
  <si>
    <t>Иные бюджетные ассигнования</t>
  </si>
  <si>
    <t>800</t>
  </si>
  <si>
    <t>300</t>
  </si>
  <si>
    <t>600</t>
  </si>
  <si>
    <t>Дорожное хозяйство (дорожные фонды)</t>
  </si>
  <si>
    <t>Социальное обеспечение и иные выплаты населению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</si>
  <si>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</si>
  <si>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</si>
  <si>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</si>
  <si>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1 06 00000 00 0000 000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</si>
  <si>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</si>
  <si>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</si>
  <si>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</si>
  <si>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</si>
  <si>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</si>
  <si>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</si>
  <si>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1 08 00000 00 0000 000</t>
  </si>
  <si>
    <t>1 08 03000 01 0000 110</t>
  </si>
  <si>
    <t>Бюджетные кредиты от других бюджетов бюджетной системы Российской Федерации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</si>
  <si>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</si>
  <si>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</si>
  <si>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 Российской Федерации)</t>
  </si>
  <si>
    <t>Налоговые и неналоговые доходы</t>
  </si>
  <si>
    <t>Безвозмездные поступления</t>
  </si>
  <si>
    <t xml:space="preserve">Платежи при пользовании природными ресурсами </t>
  </si>
  <si>
    <t>Налоги на товары (работы, услуги), реализуемые на территории Российской Федерации</t>
  </si>
  <si>
    <t>Штрафы, санкции, возмещение ущерба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</si>
  <si>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</si>
  <si>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</si>
  <si>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</si>
  <si>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Налоги на имущество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</si>
  <si>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</si>
  <si>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</si>
  <si>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</si>
  <si>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</si>
  <si>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Прочие неналоговые доходы</t>
  </si>
  <si>
    <t>77 2 00 12712</t>
  </si>
  <si>
    <t>Основное мероприятие "Осуществление  инженерных мероприятий, направленных на совершенствование организации движения транспортных средств и пешеходов (изготовление дорожных знаков, нанесение разметки на дорогах"</t>
  </si>
  <si>
    <t>11 2 00 00000</t>
  </si>
  <si>
    <t>11 2 02 00000</t>
  </si>
  <si>
    <t>11 2 02 С1459</t>
  </si>
  <si>
    <t>Мероприятия по разработке документов территориального планирования и градостроительного зонирования</t>
  </si>
  <si>
    <t>77 2 00 С1416</t>
  </si>
  <si>
    <t>21 0 00 00000</t>
  </si>
  <si>
    <t>Основное мероприятие «Участие в международных,межрегиональных и областных выставках, ярмарках, конкурсах, конференциях, семинарах, фестивалях»</t>
  </si>
  <si>
    <t>08 1 12 00000</t>
  </si>
  <si>
    <t>Реализация мероприятий в сфере молодежной политики</t>
  </si>
  <si>
    <t>08 1 12 С1414</t>
  </si>
  <si>
    <t>00</t>
  </si>
  <si>
    <t>77 2 00 12700</t>
  </si>
  <si>
    <t>Ревизионная комиссия города Щигры</t>
  </si>
  <si>
    <t>003</t>
  </si>
  <si>
    <t>Доходы, 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 земельных участков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</si>
  <si>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 земельных участков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</si>
  <si>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</si>
  <si>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</si>
  <si>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</si>
  <si>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</si>
  <si>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</si>
  <si>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</si>
  <si>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</si>
  <si>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</si>
  <si>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</si>
  <si>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</si>
  <si>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1 12 00000 00 00000 00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</si>
  <si>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</si>
  <si>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</si>
  <si>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</si>
  <si>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</si>
  <si>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</si>
  <si>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Прочие безвозмездные поступления</t>
  </si>
  <si>
    <t>Прочие безвозмездные поступления в бюджеты городских округов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</si>
  <si>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</si>
  <si>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</si>
  <si>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</si>
  <si>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</si>
  <si>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</si>
  <si>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</si>
  <si>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</si>
  <si>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</si>
  <si>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</si>
  <si>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</si>
  <si>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</si>
  <si>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</si>
  <si>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</si>
  <si>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</si>
  <si>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1 16 21000 00 0000 140</t>
  </si>
  <si>
    <t>1 16 21040 04 0000 140</t>
  </si>
  <si>
    <t>Плата за выбросы загрязняющих веществ в атмосферный воздух стационарными объектами</t>
  </si>
  <si>
    <t>Плата 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</si>
  <si>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</si>
  <si>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кассовое исполнение</t>
  </si>
  <si>
    <t>руб.</t>
  </si>
  <si>
    <t>1 16 33000 00 0000 140</t>
  </si>
  <si>
    <t>1 16 33040 04 0000 140</t>
  </si>
  <si>
    <t>(рублей)</t>
  </si>
  <si>
    <t>Обеспечение функционирования главы муниципального образования</t>
  </si>
  <si>
    <t>Обеспечение деятельности администрации города Щигры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</si>
  <si>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</si>
  <si>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</si>
  <si>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</si>
  <si>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</si>
  <si>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</si>
  <si>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Аппарат контрольно-счетного органа муниципального образования</t>
  </si>
  <si>
    <t>Мероприятия в области имущественных отношений</t>
  </si>
  <si>
    <t>Выполнение других обязательств города Щигры</t>
  </si>
  <si>
    <t>Реализация мероприятий по распространению официальной информации</t>
  </si>
  <si>
    <t>Развитие рынка труда, повышение эффективности занятости населения</t>
  </si>
  <si>
    <t>Другие вопросы в области национальной экономики</t>
  </si>
  <si>
    <t>Жилищное хозяйство</t>
  </si>
  <si>
    <t>Мероприятия по капитальному ремонту муниципального жилищного фонда</t>
  </si>
  <si>
    <t>Мероприятия в области коммунального хозяйства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</si>
  <si>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спорта"</t>
  </si>
  <si>
    <t>Муниципальная программа "Повышение эффективности управления финансами"</t>
  </si>
  <si>
    <t>Подпрограмма "Управление муниципальной программой и обеспечение условий реализации" муниципальной программы "Повышение эффективности управления финансами"</t>
  </si>
  <si>
    <t>Федеральная служба государственной регистрации, кадастра и картографии</t>
  </si>
  <si>
    <t>321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</si>
  <si>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</si>
  <si>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1 16 25000 00 0000 140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</si>
  <si>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</si>
  <si>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Осуществление отдельных государственных полномочий в сфере трудовых отношений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</si>
  <si>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</si>
  <si>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"Управление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</si>
  <si>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Содержание работников, осуществляющих переданные государственные полномочия в сфере социальной защиты</t>
  </si>
  <si>
    <t>от  04.2016 г. №  -5-РД</t>
  </si>
  <si>
    <t>Распределение бюджетных ассигнований за 2015 год по разделам и подразделам классификации расходов бюджетов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</si>
  <si>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</si>
  <si>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</si>
  <si>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</si>
  <si>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</si>
  <si>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</si>
  <si>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 xml:space="preserve">Земельный налог с физических лиц, обладаюших земельным участком, расположенным в границах городских округов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</si>
  <si>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</si>
  <si>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1 06 06030 00 0000 110</t>
  </si>
  <si>
    <t>1 06 06032 04 0000 110</t>
  </si>
  <si>
    <t>1 06 06040 00 0000 110</t>
  </si>
  <si>
    <t>1 06 06042 04 0000 110</t>
  </si>
  <si>
    <t>Субвенции бюджетам   на содержание ребенка в семье опекуна и приемной семье, а также вознаграждение, причитающееся приемному родителю</t>
  </si>
  <si>
    <t>Уменьшение остатков средств бюджетов</t>
  </si>
  <si>
    <t>Подпрограмма "Улучшение демографической ситуации, совершенствование социальной поддержки семьи и детей" муниципальной программы "Социальная поддержка граждан в городе Щигры"</t>
  </si>
  <si>
    <t>Приложение №4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</si>
  <si>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</si>
  <si>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</si>
  <si>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</si>
  <si>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</si>
  <si>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</si>
  <si>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Федеральная служба по надзору в сфере природопользования</t>
  </si>
  <si>
    <t>Федеральная служба по ветеренарному и фитосанитарному надзору</t>
  </si>
  <si>
    <t>Федеральное казначейство</t>
  </si>
  <si>
    <t>Федеральная служба по надзору в сфере защиты прав потребителей и благополучия человека</t>
  </si>
  <si>
    <t>Федеральная антимонопольная служба</t>
  </si>
  <si>
    <t>Федеральная налоговая служба</t>
  </si>
  <si>
    <t>Министерство внутренних дел Российской Федерации</t>
  </si>
  <si>
    <t>Генеральная прокуратура Российской Федерации</t>
  </si>
  <si>
    <t>Доходы от продажи земельных участков, находящихся в государственной и муниципальной собственности</t>
  </si>
  <si>
    <t>Источники внутреннего финансирования дефицитов бюджетов</t>
  </si>
  <si>
    <t>Источники финансирования дефицита бюджета - всего, в т.ч.</t>
  </si>
  <si>
    <t>Дотации бюджетам на выравнивание бюджетной обеспеченности</t>
  </si>
  <si>
    <t>Денежные взыскания (штрафы) за нарушение земельного законодательства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</si>
  <si>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</si>
  <si>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</si>
  <si>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Кассовое исполнение</t>
  </si>
  <si>
    <t>01 00 00 00 00 0000 00A</t>
  </si>
  <si>
    <t>2 02 25555 00 0000 150</t>
  </si>
  <si>
    <t>2 02 25555 04 0000 150</t>
  </si>
  <si>
    <t>2 02 29999 04 0000 150</t>
  </si>
  <si>
    <t xml:space="preserve">2 02 35120 00 0000 150 </t>
  </si>
  <si>
    <t xml:space="preserve">2 02 35120 04 0000 150 </t>
  </si>
  <si>
    <t>2 02 39999 04 0000 150</t>
  </si>
  <si>
    <t>2 07 00000 00 0000 150</t>
  </si>
  <si>
    <t>2 07 04020 04 0000 150</t>
  </si>
  <si>
    <t>2 07 04050 04 0000 150</t>
  </si>
  <si>
    <t>2 19 60010 04 0000 150</t>
  </si>
  <si>
    <t>2 02 15001 00 0000 150</t>
  </si>
  <si>
    <t>2 02 15001 04 0000 150</t>
  </si>
  <si>
    <t>2 02 15002 00 0000 150</t>
  </si>
  <si>
    <t>2 02 15002 04 0000 150</t>
  </si>
  <si>
    <t>2 02 30013 00 0000 150</t>
  </si>
  <si>
    <t>2 02 30013 04 0000 150</t>
  </si>
  <si>
    <t>2 02 30027 00 0000 150</t>
  </si>
  <si>
    <t>2 02 30027 04 0000 150</t>
  </si>
  <si>
    <t>1 03 02231 01 0000 110</t>
  </si>
  <si>
    <t>1 03 02241 01 0000 110</t>
  </si>
  <si>
    <t>1 03 02261 01 0000 110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</si>
  <si>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</si>
  <si>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</si>
  <si>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</si>
  <si>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</si>
  <si>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</si>
  <si>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</si>
  <si>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</si>
  <si>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</si>
  <si>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</si>
  <si>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</si>
  <si>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</si>
  <si>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</si>
  <si>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Код бюджетной классификации Российской Федерации</t>
  </si>
  <si>
    <t>01 05 00 00 00 0000 500</t>
  </si>
  <si>
    <t>01 05 02 00 00 0000 500</t>
  </si>
  <si>
    <t>Увеличение  прочих остатков средств бюджетов</t>
  </si>
  <si>
    <t>Увеличение прочих остатков денежных средств бюджетов</t>
  </si>
  <si>
    <t>01 05 02 01 04 0000 510</t>
  </si>
  <si>
    <t>Увеличение  прочих остатков денежных средств   бюджетов городских округов</t>
  </si>
  <si>
    <t>01 05 00 00 00 0000 600</t>
  </si>
  <si>
    <t>01 05 02 00 00 0000 600</t>
  </si>
  <si>
    <t>Уменьшение прочих остатков средств  бюджетов</t>
  </si>
  <si>
    <t>ГРБС</t>
  </si>
  <si>
    <t>Администрация города Щигры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</si>
  <si>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</si>
  <si>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</si>
  <si>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</si>
  <si>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</si>
  <si>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</si>
  <si>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1 11 05012 04 0000 120</t>
  </si>
  <si>
    <t>1 12 01010 01 0000 120</t>
  </si>
  <si>
    <t>1 12 01020 01 0000 120</t>
  </si>
  <si>
    <t>1 12 01030 01 0000 120</t>
  </si>
  <si>
    <t>1 05 02000 02 0000 110</t>
  </si>
  <si>
    <t>1 05 03000 01 0000 110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</si>
  <si>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</si>
  <si>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</si>
  <si>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Финансово-экономическое управление администрации г.Щигры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</si>
  <si>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</si>
  <si>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</si>
  <si>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</si>
  <si>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</si>
  <si>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</si>
  <si>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</si>
  <si>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</si>
  <si>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</si>
  <si>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Закупка товаров, работ и услуг для государственных (муниципальных) нужд</t>
  </si>
  <si>
    <t/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</si>
  <si>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</si>
  <si>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</si>
  <si>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 С Е Г 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</si>
  <si>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</si>
  <si>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функционирования местных администраций</t>
  </si>
  <si>
    <t>Судебная система</t>
  </si>
  <si>
    <t>Резервный фонд местной администрации</t>
  </si>
  <si>
    <t>Муниципальная программа "Социальная поддержка граждан в городе Щигры"</t>
  </si>
  <si>
    <t>Подпрограмма "Развитие мер социальной поддержки отдельных категорий граждан" муниципальной программы "Социальная поддержка граждан в городе Щигры"</t>
  </si>
  <si>
    <t>Предоставление субсидий бюджетным, автономным учреждениям и иным некоммерческим организациям</t>
  </si>
  <si>
    <t>Выполнение других (прочих) обязательств органа местного самоуправления</t>
  </si>
  <si>
    <t>Расходы на обеспечение деятельности (оказание услуг) муниципальных учреждений</t>
  </si>
  <si>
    <t>Муниципальная программа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</si>
  <si>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</si>
  <si>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</si>
  <si>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Мероприятия по благоустройству</t>
  </si>
  <si>
    <t>Культура, кинематография</t>
  </si>
  <si>
    <t>Расходы на обеспечение деятельности (оказание услуг) муниципальных  учреждений</t>
  </si>
  <si>
    <t>Муниципальная программа  "Социальная поддержка граждан в городе Щигры"</t>
  </si>
  <si>
    <t>Предоставление социальной поддержки отдельным категориям граждан по обеспечению продовольственными товарами</t>
  </si>
  <si>
    <t>Выплата компенсации части родительской платы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</si>
  <si>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</si>
  <si>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Обслуживание государственного (муниципального) долга</t>
  </si>
  <si>
    <t>1 16 08020 01 0000 140</t>
  </si>
  <si>
    <t>администратора поступлений</t>
  </si>
  <si>
    <t>доходов бюджета</t>
  </si>
  <si>
    <t>источника финансирования</t>
  </si>
  <si>
    <t>администратора источника финансирования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</si>
  <si>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</si>
  <si>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</si>
  <si>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1 11 07010 00 0000 120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</si>
  <si>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</si>
  <si>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</si>
  <si>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</si>
  <si>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</si>
  <si>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</si>
  <si>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</si>
  <si>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1 16 30030 01 0000 140</t>
  </si>
  <si>
    <t>1 16 43000 01 0000 140</t>
  </si>
  <si>
    <t>Денежные взыскания (штрафы) за правонарушения  в области дорожного движения</t>
  </si>
  <si>
    <t>Прочие денежные взыскания (штрафы) за правонарушения 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</si>
  <si>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</si>
  <si>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Дотации бюджетам городских округов на выравнивание бюджетной обеспеченности</t>
  </si>
  <si>
    <t>2 19 00000 00 0000 000</t>
  </si>
  <si>
    <t xml:space="preserve">Возврат остатков субсидий, субвенций и иных межбюджетных трансфертов, имеющих целевое назначение прошлых лет </t>
  </si>
  <si>
    <t>Получение бюджетных кредитов от других бюджетов бюджетной системы Российской Федерации  в валюте Российской Федерации</t>
  </si>
  <si>
    <t xml:space="preserve">Изменение остатков средств </t>
  </si>
  <si>
    <t xml:space="preserve">Уменьшение  прочих остатков денежных средств   бюджетов </t>
  </si>
  <si>
    <t>Сбор, удаление отходов и очистка сточных вод</t>
  </si>
  <si>
    <t>Финансово-экономическое управление администрации города Щигры Курской области</t>
  </si>
  <si>
    <t>01 03 01 00 04 0000 710</t>
  </si>
  <si>
    <t>01 03 01 00 00 0000 700</t>
  </si>
  <si>
    <t>Увеличение остатков средств бюджетов</t>
  </si>
  <si>
    <t>Прочие субсидии бюджетам городских округов</t>
  </si>
  <si>
    <t>Приложение №1</t>
  </si>
  <si>
    <t>к решению Щигровской городской Думы</t>
  </si>
  <si>
    <t>2 02 19999 00 0000 150</t>
  </si>
  <si>
    <t>2 02 19999 04 0000 150</t>
  </si>
  <si>
    <t>Прочие дотации</t>
  </si>
  <si>
    <t>Прочие дотации бюджетам городских округов</t>
  </si>
  <si>
    <t>ЗАДОЛЖЕННОСТЬ И ПЕРЕРАСЧЕТЫ ПО ОТМЕНЕННЫМ НАЛОГАМ, СБОРАМ И ИНЫМ ОБЯЗАТЕЛЬНЫМ ПЛАТЕЖАМ</t>
  </si>
  <si>
    <t>1 09 00000 00 0000 000</t>
  </si>
  <si>
    <t>Земельный налог (по обязательствам, возникшим до 1 января 2006 года), мобилизуемый на территориях городских округов</t>
  </si>
  <si>
    <t>1 09 04052 04 0000 110</t>
  </si>
  <si>
    <t>Коды бюджетной классификации Российской Федерации</t>
  </si>
  <si>
    <t>1</t>
  </si>
  <si>
    <t>3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</si>
  <si>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</si>
  <si>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</si>
  <si>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</si>
  <si>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</si>
  <si>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</si>
  <si>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</si>
  <si>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</si>
  <si>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</si>
  <si>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</si>
  <si>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</si>
  <si>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</si>
  <si>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</si>
  <si>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сельскохозяйственный налог</t>
  </si>
  <si>
    <t>1 05 03010 01 0000 110</t>
  </si>
  <si>
    <t>01 05 02 01 00 0000 610</t>
  </si>
  <si>
    <t>01 05 02 01 04 0000 610</t>
  </si>
  <si>
    <t>Уменьшение  прочих остатков денежных средств   бюджетов городских округов</t>
  </si>
  <si>
    <t>01 00 00 00 00 0000 000</t>
  </si>
  <si>
    <t>001</t>
  </si>
  <si>
    <t>002</t>
  </si>
  <si>
    <t>Рз</t>
  </si>
  <si>
    <t>ПР</t>
  </si>
  <si>
    <t>ЦСР</t>
  </si>
  <si>
    <t>ВР</t>
  </si>
  <si>
    <t>4</t>
  </si>
  <si>
    <t>5</t>
  </si>
  <si>
    <t>6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</si>
  <si>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</si>
  <si>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</si>
  <si>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</si>
  <si>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</si>
  <si>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04</t>
  </si>
  <si>
    <t>06</t>
  </si>
  <si>
    <t>11</t>
  </si>
  <si>
    <t>Коммунальное хозяйство</t>
  </si>
  <si>
    <t>13</t>
  </si>
  <si>
    <t>Реализация государственных функций, связанных с общегосударственным управлением</t>
  </si>
  <si>
    <t>03</t>
  </si>
  <si>
    <t>09</t>
  </si>
  <si>
    <t>05</t>
  </si>
  <si>
    <t>07</t>
  </si>
  <si>
    <t>08</t>
  </si>
  <si>
    <t>10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</si>
  <si>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</si>
  <si>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</si>
  <si>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тружеников тыла</t>
  </si>
  <si>
    <t>Содержание ребенка в семье опекуна и приемной семье, а также вознаграждение, причитающееся приемному родителю</t>
  </si>
  <si>
    <t>1 11 05074 04 0000 120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</si>
  <si>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</si>
  <si>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</si>
  <si>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</si>
  <si>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1 16 25050 01 0000 140</t>
  </si>
  <si>
    <t>Денежные взыскания (штрафы) за нарушение законодательства в области охраны окружающей среды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</si>
  <si>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</si>
  <si>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</si>
  <si>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Приложение №3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</si>
  <si>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Налогового кодекса РФ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</si>
  <si>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РФ</t>
  </si>
  <si>
    <t>Доходы от компенсации затрат государства</t>
  </si>
  <si>
    <t>1 13 02000 00 0000 130</t>
  </si>
  <si>
    <t>Прочие доходы от компенсации затрат государства</t>
  </si>
  <si>
    <t>1 13 02990 00 0000 130</t>
  </si>
  <si>
    <t>Прочие доходы от компенсации затрат бюджетов городских округов</t>
  </si>
  <si>
    <t>1 13 02994 04 0000 130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</si>
  <si>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</si>
  <si>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Доходы от оказания платных услуг (работ) и компенсации затрат государства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</si>
  <si>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политическим репрессий</t>
  </si>
  <si>
    <t>Субвенции бюджетам городских округов  на обеспечение мер социальной поддержки реабилитированных лиц и лиц, признанных пострадавшими от политическим репрессий</t>
  </si>
  <si>
    <t>71 0 00 00000</t>
  </si>
  <si>
    <t>71 1 00 00000</t>
  </si>
  <si>
    <t>71 1 00 С1402</t>
  </si>
  <si>
    <t>73 0 00 00000</t>
  </si>
  <si>
    <t>73 1 00 00000</t>
  </si>
  <si>
    <t>73 1 00 13480</t>
  </si>
  <si>
    <t>Закупка товаров, работ и услуг для обеспечения государственных (муниципальных) нужд</t>
  </si>
  <si>
    <t>73 1 00 С1402</t>
  </si>
  <si>
    <t>77 0 00 00000</t>
  </si>
  <si>
    <t>77 2 00 00000</t>
  </si>
  <si>
    <t>74 0 00 00000</t>
  </si>
  <si>
    <t>74 1 00 00000</t>
  </si>
  <si>
    <t>74 1 00 С1402</t>
  </si>
  <si>
    <t>74 3 00 00000</t>
  </si>
  <si>
    <t>74 3 00 С1402</t>
  </si>
  <si>
    <t>78 1 00 С1403</t>
  </si>
  <si>
    <t>Молодежная политика</t>
  </si>
  <si>
    <t>Подпрограмма "Снижение рисков и смягчение последствий чрезвычайных ситуаций природного и техногенного характера"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</si>
  <si>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Подпрограмма "Развитие сети автомобильных дорог  города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</si>
  <si>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Подпрограмма "Обеспечение безопасности дорожного движения в городе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</si>
  <si>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</si>
  <si>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Муниципальная программа "Комплексная межведомственная программа по профилактике преступлений и иных  правонарушений в городе Щигры Курской области"</t>
  </si>
  <si>
    <t>Подпрограмма "Управление муниципальной программой и обеспечение условий реализации" муниципальной программы "Комплексная межведомственная программа по профилактике преступлений и иных  правонарушений в городе Щигры Курской области"</t>
  </si>
  <si>
    <t>Основное мероприятие "Профилактика правонарушений в жилом секторе, на улицах и в общественных местах"</t>
  </si>
  <si>
    <t>12 1 01 С1435</t>
  </si>
  <si>
    <t>1 14 02000 00 0000 410</t>
  </si>
  <si>
    <t>1 14 02040 00 0000 410</t>
  </si>
  <si>
    <t>1 14 02042 04 0000 410</t>
  </si>
  <si>
    <t>1 16 07090 04 0000 140</t>
  </si>
  <si>
    <t>2 02 20299 04 0000 150</t>
  </si>
  <si>
    <t>2 02 20299 00 0000 150</t>
  </si>
  <si>
    <t>2 02 20302 00 0000 150</t>
  </si>
  <si>
    <t>2 02 20302 04 0000 150</t>
  </si>
  <si>
    <t>2 02 25169 00 0000 150</t>
  </si>
  <si>
    <t>2 02 25169 04 0000 150</t>
  </si>
  <si>
    <t>2 02 25304 00 0000 150</t>
  </si>
  <si>
    <t>2 02 25304 04 0000 150</t>
  </si>
  <si>
    <t>2 02 25210 00 0000 150</t>
  </si>
  <si>
    <t>2 02 25210 04 0000 150</t>
  </si>
  <si>
    <t>2 02 35303 00 0000 150</t>
  </si>
  <si>
    <t>2 02 35303 04 0000 150</t>
  </si>
  <si>
    <t>2 02 35302 04 0000 150</t>
  </si>
  <si>
    <t>2 02 35302 00 0000 150</t>
  </si>
  <si>
    <t xml:space="preserve">1 16 10123 01 0000 140 </t>
  </si>
  <si>
    <t>1 16 10123 01 0041 140</t>
  </si>
  <si>
    <t>1 16 10129 01 0000 140</t>
  </si>
  <si>
    <t>1 16 10000 00 0000 140</t>
  </si>
  <si>
    <t>1 16 10123 01 0000 140</t>
  </si>
  <si>
    <t>847</t>
  </si>
  <si>
    <t>1 16 01143 01 9000 140</t>
  </si>
  <si>
    <t>1 16 01083 01 0037 140</t>
  </si>
  <si>
    <t>Обеспечение мероприятий, связанных с профилактикой и устранением последствий распространения коронавирусной инфекции</t>
  </si>
  <si>
    <t>Закупка товаров, работ и  услуг для обеспечения государственных (муниципальных) нужд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</si>
  <si>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</si>
  <si>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</si>
  <si>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Региональный проект "Цифровая образовательная среда"</t>
  </si>
  <si>
    <t>Капитальные вложения в объекты государственной (муниципальной) собственности</t>
  </si>
  <si>
    <t>03 2 04 С1401</t>
  </si>
  <si>
    <t>03 2 E4 00000</t>
  </si>
  <si>
    <t>Региональный проект "Успех каждого ребенка"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</si>
  <si>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</si>
  <si>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 3 E2 00000</t>
  </si>
  <si>
    <t>03 3 E2 54910</t>
  </si>
  <si>
    <t>02 1 02 13221</t>
  </si>
  <si>
    <t>Ежемесячная выплата на детей в возрасте от трех до семи лет включительно</t>
  </si>
  <si>
    <t>02 3 01 R3020</t>
  </si>
  <si>
    <t>11 1 02 13390</t>
  </si>
  <si>
    <t>11 1 02 S3390</t>
  </si>
  <si>
    <t>Обеспечение первичных мер пожарной безопасности в границах населенных пунктов муниципальных образований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</si>
  <si>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</si>
  <si>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</si>
  <si>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</si>
  <si>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</si>
  <si>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</si>
  <si>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</si>
  <si>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</si>
  <si>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</si>
  <si>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</si>
  <si>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</si>
  <si>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</si>
  <si>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</si>
  <si>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</si>
  <si>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</si>
  <si>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</si>
  <si>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Субвенции бюджетам городских округов  на осуществление  ежемесячных выплат на детей в возрасте от трех до семи лет включительно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</si>
  <si>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</si>
  <si>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</si>
  <si>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</si>
  <si>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</si>
  <si>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</si>
  <si>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</si>
  <si>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</si>
  <si>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</si>
  <si>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</si>
  <si>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</si>
  <si>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</si>
  <si>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Управление по обеспечению деятельности мировых судей Курской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</si>
  <si>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</si>
  <si>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</si>
  <si>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</si>
  <si>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</si>
  <si>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</si>
  <si>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Муниципальная программа "Управление муниципальным имуществом и земельными ресурсами муниципального образования "город Щигры" Курской области на 2019-2023 годы"</t>
  </si>
  <si>
    <t>Подпрограмма "Проведение муниципальной политики в области имущественных и земельных отношений"</t>
  </si>
  <si>
    <t xml:space="preserve">  </t>
  </si>
  <si>
    <t>12 1 01 00000</t>
  </si>
  <si>
    <t>Основное мероприятие "Усиление социальной профилактики правонарушений среди несовершеннолетних"</t>
  </si>
  <si>
    <t>12 1 02 13180</t>
  </si>
  <si>
    <t>Муниципальная программа "Профилактика наркомании и медико-социальная реабилитация больных наркоманией в городе Щигры на 2018-2023 годы"</t>
  </si>
  <si>
    <t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 на 2018-2023 годы"</t>
  </si>
  <si>
    <t>Содержание работников, осуществляющих отдельные государственные полномочия по организации  мероприятий при осуществлении деятельности по обращению с животными без владельцев</t>
  </si>
  <si>
    <t>Проведение Всероссийской  переписи населения 2020 года</t>
  </si>
  <si>
    <t>77 2 00 54690</t>
  </si>
  <si>
    <t>Защита населения и территории от чрезвычайных ситуаций природного и техногенного характера, пожарная безопасность</t>
  </si>
  <si>
    <t>13 1 00 00000</t>
  </si>
  <si>
    <t>Основное мероприятие "Создание на территории города Щигры комплексной системы обеспечения безопасности жизнедеятельности населения АПК «Безопасный город» "</t>
  </si>
  <si>
    <t>13 1 02 00000</t>
  </si>
  <si>
    <t>13 1 02 С1435</t>
  </si>
  <si>
    <t>Транспорт</t>
  </si>
  <si>
    <t>Подпрограмма "Развитие пассажирских перевозок в городе Щигры Курской области"</t>
  </si>
  <si>
    <t>Мероприятия по другим видам транспорта</t>
  </si>
  <si>
    <t>Реализация мероприятий по  капитальному ремонту, ремонту и содержанию автомобильных дорог общего пользования местного значения</t>
  </si>
  <si>
    <t>Основное мероприятие "Разработка проектной документации на строительство дорог, проверка сметной документации, экспертиза проектов и смет"</t>
  </si>
  <si>
    <t>11 1 05 00000</t>
  </si>
  <si>
    <t xml:space="preserve">Строительство (реконструкция) автомобильных дорог общего пользования местного значения </t>
  </si>
  <si>
    <t>11 1 05 С1423</t>
  </si>
  <si>
    <t>Осуществление инженерных мероприятий, направленных на совершенствование организации движения транспортных средств и пешеходов</t>
  </si>
  <si>
    <t>Муниципальная программа "Развитие малого и среднего предпринимательства в городе Щигры Курской области на 2021 - 2024 годы"</t>
  </si>
  <si>
    <t>15 0 00 00000</t>
  </si>
  <si>
    <t>Основное мероприятие "Финансовая и имущественная поддержка субъектов малого и среднего предпринимательства"</t>
  </si>
  <si>
    <t>15 0 01 00000</t>
  </si>
  <si>
    <t>Обеспечение условий для развития малого и среднего предпринимательства на территории муниципального образования</t>
  </si>
  <si>
    <t>15 0 01 С1405</t>
  </si>
  <si>
    <t>Подпрограмма "Создание условий для обеспечения доступным и комфортным жильем граждан в городе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</si>
  <si>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07 2 00 00000</t>
  </si>
  <si>
    <t>Региональный проект "Обеспечение устойчивого сокращения непригодного для проживания жилищного фонда"</t>
  </si>
  <si>
    <t>07 2 F3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</si>
  <si>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</si>
  <si>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07 2 F3 67483</t>
  </si>
  <si>
    <t>Обеспечение мероприятий по переселению граждан из аварийного жилищного фонда за счет средств бюджета</t>
  </si>
  <si>
    <t>07 2 F3 67484</t>
  </si>
  <si>
    <t>Софинансирование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</si>
  <si>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07 2 F3 6748S</t>
  </si>
  <si>
    <t>Озеленение</t>
  </si>
  <si>
    <t>07 3 02 13290</t>
  </si>
  <si>
    <t>Обеспечение мероприятий по озеленению</t>
  </si>
  <si>
    <t>07 3 02 S3290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</si>
  <si>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</si>
  <si>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21 0 F2 54240</t>
  </si>
  <si>
    <t>Региональный проект "Формирование комфортной городской среды"</t>
  </si>
  <si>
    <t>Основное мероприятие "Благоустройство территории общего пользования города Щигры Курской области"</t>
  </si>
  <si>
    <t>21 0 02 00000</t>
  </si>
  <si>
    <t>Обеспечение реализации программ формирования современной городской среды</t>
  </si>
  <si>
    <t>21 0 02 С5550</t>
  </si>
  <si>
    <t xml:space="preserve">77 2 00 00000 </t>
  </si>
  <si>
    <t>Мероприятия  по реализации проекта "Народный бюджет"</t>
  </si>
  <si>
    <t>77 2 00S4000</t>
  </si>
  <si>
    <t>Мероприятия  по реализации проекта "Народный бюджет" Капитальный ремонт сети водопровода от ул. Вишневая до ул. Зеленая в г.Щигры</t>
  </si>
  <si>
    <t>77 2 00S4001</t>
  </si>
  <si>
    <t>Мероприятия  по реализации проекта "Народный бюджет" Капитальный ремонт напорного коллектора от КНС по ул.Мира до самотечного коллектора по ул. Макарова в г.Щигры</t>
  </si>
  <si>
    <t>77 2 00S4002</t>
  </si>
  <si>
    <t>Мероприятия  по реализации проекта "Народный бюджет" Капитальный ремонт водонапорной башни, расположенной по адресу г.Щигры ул. Слободская</t>
  </si>
  <si>
    <t>77 2 00S4003</t>
  </si>
  <si>
    <t>Реализация проекта "Народный бюджет" в Курской области</t>
  </si>
  <si>
    <t>77 2 00 14000</t>
  </si>
  <si>
    <t>Реализация проекта "Народный бюджет" в Курской области Капитальный ремонт сети водопровода от ул. Вишневая до ул. Зеленая в г.Щигры</t>
  </si>
  <si>
    <t>77 2 00 14001</t>
  </si>
  <si>
    <t>Реализация проекта "Народный бюджет" в Курской области Капитальный ремонт напорного коллектора от КНС по ул.Мира до самотечного коллектора по ул. Макарова в г.Щигры</t>
  </si>
  <si>
    <t>77 2 00 14002</t>
  </si>
  <si>
    <t>Реализация проекта "Народный бюджет" в Курской области Капитальный ремонт водонапорной башни, расположенной по адресу г.Щигры ул. Слободская</t>
  </si>
  <si>
    <t>77 2 00 14003</t>
  </si>
  <si>
    <t>03 2 01 С2002</t>
  </si>
  <si>
    <t>03 2 04 L3040</t>
  </si>
  <si>
    <t>Мероприятия по организации питания обучающихся из малоимущих и (или)  многодетных семей, а также обучающихся с ограниченными возможностями здоровья в муниципальных  общеобразовательных организациях</t>
  </si>
  <si>
    <t>03 2 E4 С1401</t>
  </si>
  <si>
    <t xml:space="preserve"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 </t>
  </si>
  <si>
    <t>Обеспечение развития и укрепления метериально-технической базы домов культуры в населенных пунктах с числом жителей до 50 тысяч человек</t>
  </si>
  <si>
    <t>01 3 01 L4670</t>
  </si>
  <si>
    <t xml:space="preserve"> </t>
  </si>
  <si>
    <t>Организация мероприятий при осуществлении деятельности по обращению с животными без владельцев</t>
  </si>
  <si>
    <t>Ежемесячная выплата на детей в возрасте от трех до семи лет включительно, за счет средств областного бюджета</t>
  </si>
  <si>
    <t>02 3 01 R3021</t>
  </si>
  <si>
    <t>Содержание работников, осуществляющих отдельные государственные полномочия по назначению и выплате ежемесячной денежной выплаты на ребенка  в возрасте от трех до семи лет включительно</t>
  </si>
  <si>
    <t>Подпрограмма "Управление муниципальным долгом города Щигры" муниципальной программы"Повышение эффективности управления финансами"</t>
  </si>
  <si>
    <t>03 2 03 53030</t>
  </si>
  <si>
    <t>1 16 07010 04 0000 140</t>
  </si>
  <si>
    <t>2 02 25467 04 0000 150</t>
  </si>
  <si>
    <t>2 02 25467 00 0000 150</t>
  </si>
  <si>
    <t>1 01 02080 01 0000 110</t>
  </si>
  <si>
    <t>819</t>
  </si>
  <si>
    <t>1 16 11050 01 0000 140</t>
  </si>
  <si>
    <t>1 17 00000 00 0000 000</t>
  </si>
  <si>
    <t>1 17 01040 00 0000 180</t>
  </si>
  <si>
    <t>1 17 01040 04 0000 180</t>
  </si>
  <si>
    <t>1 17 01000 00 0000 180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</si>
  <si>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</si>
  <si>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Невыясненные поступления, зачисляемые в бюджеты городских округов</t>
  </si>
  <si>
    <t>Невыясненные поступления</t>
  </si>
  <si>
    <t>Невыясненные поступления, зачисляемые в бюджеты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</si>
  <si>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</si>
  <si>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</si>
  <si>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Приложение №2</t>
  </si>
  <si>
    <t>от ..2023 № -7-РД</t>
  </si>
  <si>
    <t>от ..2023 №  -7-РД</t>
  </si>
  <si>
    <t>Ведомственная структура расходов бюджета города Щигры за 2022 год</t>
  </si>
  <si>
    <t xml:space="preserve">ИСТОЧНИКИ  ФИНАНСИРОВАНИЯ ДЕФИЦИТА БЮДЖЕТА ГОРОДА ЩИГРЫ ЗА 
ЗА 2022 ГОД  ПО КОДАМ КЛАССИФИКАЦИИ ИСТОЧНИКОВ ФИНАНСИРОВАНИЯ ДЕФИЦИТОВ БЮДЖЕТОВ </t>
  </si>
  <si>
    <t>Расходы бюджета города Щигры за 2022 год по разделам и подразделам классификации расходов бюджетов</t>
  </si>
  <si>
    <t>Обеспечение проведения выборов и референдумов</t>
  </si>
  <si>
    <t>Пенсионное обеспечение</t>
  </si>
  <si>
    <t>7700000000</t>
  </si>
  <si>
    <t>Организация и проведение выборов и референдумов</t>
  </si>
  <si>
    <t>7730000000</t>
  </si>
  <si>
    <t>Подготовка и проведение выборов</t>
  </si>
  <si>
    <t>77300С1441</t>
  </si>
  <si>
    <t>13 1 01 00000</t>
  </si>
  <si>
    <t>13 1 01 С1401</t>
  </si>
  <si>
    <t>13 2 01 С1460</t>
  </si>
  <si>
    <t>1100000000</t>
  </si>
  <si>
    <t>1130000000</t>
  </si>
  <si>
    <t>Основное мероприятие "Содействие повышению доступности автомобильных перевозок населению города Щигры Курской области"</t>
  </si>
  <si>
    <t>1130100000</t>
  </si>
  <si>
    <t>11301С1426</t>
  </si>
  <si>
    <t>Основное мероприятие "Создание условий для развития социальной и инженерной инфраструктуры муниципального образования "</t>
  </si>
  <si>
    <t>07 2 01 00000</t>
  </si>
  <si>
    <t xml:space="preserve">Создание условий для развития социальной и инженерной инфраструктуры муниципальных образований </t>
  </si>
  <si>
    <t>07 2 01 С1417</t>
  </si>
  <si>
    <t>Основное мероприятие "Разработка проектной документации на выполнение работ по сносу (демонтажу) аварийных жилых домов" "</t>
  </si>
  <si>
    <t>07 2 05 00000</t>
  </si>
  <si>
    <t>07 2 05 С1417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</si>
  <si>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</si>
  <si>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 "Обеспечение доступным и комфортным жильем и коммунальными услугами граждан в городе Щигры Курской области"</t>
  </si>
  <si>
    <t>Основное мероприятие «Реализация мероприятий в области коммунального хозяйства»</t>
  </si>
  <si>
    <t>Обеспечение проведения капитального ремонта муниципальных образовательных организаций</t>
  </si>
  <si>
    <t>03 2 04 S3050</t>
  </si>
  <si>
    <t>Оснвное мероприятие "Модернизация существующей инфраструктуры общего образования путем проведения работ по капитальному ремонту зданий (помещений) муниципальных общеобразовательных организаций и оснащения отремонтированных зданий (помещений) общеобразовательных организаций средствами бучения и воспитания"</t>
  </si>
  <si>
    <t>03 2 05 00000</t>
  </si>
  <si>
    <t>Реализация мероприятий по модернизации школьных систем образования (Муниципальное бюджетное общеобразовательное учреждение "Средняя общеобразовательная школа №4 г.Щигры Курской области")</t>
  </si>
  <si>
    <t>03205L750Q</t>
  </si>
  <si>
    <t>Реализация мероприятий по модернизации школьных систем образования за счет средств областного бюджета</t>
  </si>
  <si>
    <t>03 2 05 R7501</t>
  </si>
  <si>
    <t>Реализация мероприятий по модернизации школьных систем образования за счет средств местного бюджета</t>
  </si>
  <si>
    <t>03 2 05 S7501</t>
  </si>
  <si>
    <t>Региональный проект "Современная школа"</t>
  </si>
  <si>
    <t>03 2 E1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</si>
  <si>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</si>
  <si>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 2 E1 51690</t>
  </si>
  <si>
    <t>Обеспечение образовательных организаций материально-технической базой для внедрения цифровой образовательной среды</t>
  </si>
  <si>
    <t>03 2 E4 52100</t>
  </si>
  <si>
    <t xml:space="preserve">Подпрограмма "Создание новых мест в общеоразовательных организациях в соответствии с прогнозируемой потребностью и современными условиями обучения" муниципальной программы "Развитие образования  в г. Щигры Курской области" </t>
  </si>
  <si>
    <t>03 4 00 00000</t>
  </si>
  <si>
    <t>Оновное мероприятие"Введение новых мест в общеобразовательных организациях, в т.ч. путем строительства объектов инфраструктуры общего образования"</t>
  </si>
  <si>
    <t>03 4 01 00000</t>
  </si>
  <si>
    <t>Мероприятия, направленные на проектирование, строительство, реконструкцию и капитальный ремонт объектов социально-культурного назначения</t>
  </si>
  <si>
    <t>03 4 01 С1421</t>
  </si>
  <si>
    <t>Основное мероприятие "Обеспечение фукнционирования модели персонифицированного финансирования дополнительного образования детей"</t>
  </si>
  <si>
    <t>03 3 02 00000</t>
  </si>
  <si>
    <t>Обеспечение доступности качественного образования</t>
  </si>
  <si>
    <t>03 3 02 С1453</t>
  </si>
  <si>
    <t xml:space="preserve">Основное мероприятие  "Улучшение демографической ситуации, совершенствование социальной поддержки семьи и детей" </t>
  </si>
  <si>
    <t>02 3 04 00000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</si>
  <si>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</si>
  <si>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 3 04 R0821</t>
  </si>
  <si>
    <t>Основное мероприятие "Выплата пенсии за выслугу лет и доплат к пенсиям муниципальным служащим"</t>
  </si>
  <si>
    <t>02 2 05 00000</t>
  </si>
  <si>
    <t>Выплата пенсий за выслугу лет и доплат к пенсиям муниципальных служащих</t>
  </si>
  <si>
    <t>02 2 05 С1445</t>
  </si>
  <si>
    <t>Региональный проект "Патриотическое воспитание граждан Российской Федерации"</t>
  </si>
  <si>
    <t>03 2 EВ 00000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</si>
  <si>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</si>
  <si>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 2 EВ 5179F</t>
  </si>
  <si>
    <t>2 02 25179 00 0000 150</t>
  </si>
  <si>
    <t>2 02 25179 04 0000 150</t>
  </si>
  <si>
    <t>Субсидии бюджетам городских округов на реализацию программ формирования современной городской среды</t>
  </si>
  <si>
    <t>2 02 25750 00 0000 150</t>
  </si>
  <si>
    <t>2 02 25750 04 0000 150</t>
  </si>
  <si>
    <t>Прочие субсидии</t>
  </si>
  <si>
    <t>2 02 29999 00 0000 150</t>
  </si>
  <si>
    <t xml:space="preserve">2 02 35080 00 0000 150 </t>
  </si>
  <si>
    <t xml:space="preserve">2 02 35080 04 0000 150 </t>
  </si>
  <si>
    <t>2 02 39999 00 0000 150</t>
  </si>
  <si>
    <t xml:space="preserve">Прочие субвенции </t>
  </si>
  <si>
    <t>Плата за сборы загрязняющих веществ в водные объекты</t>
  </si>
  <si>
    <t>1 16 01053 01 0000 140</t>
  </si>
  <si>
    <t>1 16 01063 01 0000 140</t>
  </si>
  <si>
    <t>Административные штрафы, установленные главой 7 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</si>
  <si>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1 16 01203 01 0000 140</t>
  </si>
  <si>
    <t>1 16 01133 01 0000 140</t>
  </si>
  <si>
    <t>1 16 01143 01 0000 140</t>
  </si>
  <si>
    <t>1 16 01153 01 0000 140</t>
  </si>
  <si>
    <t>1 16 01173 01 0000 140</t>
  </si>
  <si>
    <t>1 16 01193 01 0000 140</t>
  </si>
  <si>
    <t>2 18 00000 00 0000 000</t>
  </si>
  <si>
    <t>2 18 04010 04 0000 150</t>
  </si>
  <si>
    <t>ПОСТУПЛЕНИЯ  ДОХОДОВ В БЮДЖЕТ ГОРОДА ЩИГРЫ ЗА 2022 ГОД  ПО КОДАМ  КЛАССИФИКАЦИИ ДОХОДОВ БЮДЖЕТОВ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</si>
  <si>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</si>
  <si>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</si>
  <si>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</si>
  <si>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</si>
  <si>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</si>
  <si>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</si>
  <si>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</si>
  <si>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</si>
  <si>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</si>
  <si>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</si>
  <si>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</si>
  <si>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</si>
  <si>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Министерство социального обеспечения, материнства и детства Курской области</t>
  </si>
  <si>
    <t>Министерство природных ресурсов Курской области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</si>
</sst>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0"/>
    <numFmt numFmtId="182" formatCode="0.000"/>
    <numFmt numFmtId="183" formatCode="0.0000"/>
    <numFmt numFmtId="184" formatCode="#,##0.0000"/>
    <numFmt numFmtId="185" formatCode="[$-FC19]d\ mmmm\ yyyy\ &quot;г.&quot;"/>
    <numFmt numFmtId="186" formatCode="#,##0.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"/>
    <numFmt numFmtId="208" formatCode="0.0"/>
    <numFmt numFmtId="209" formatCode="000000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10"/>
      <color indexed="63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10"/>
      <color indexed="10"/>
      <name val="Arial"/>
      <family val="2"/>
    </font>
    <font>
      <sz val="10"/>
      <name val="Arial Cyr"/>
      <family val="2"/>
    </font>
    <font>
      <sz val="10"/>
      <color indexed="63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2"/>
      <name val="Arial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2"/>
    </font>
    <font>
      <sz val="10"/>
      <color rgb="FF6600FF"/>
      <name val="Arial"/>
      <family val="2"/>
    </font>
    <font>
      <sz val="9"/>
      <color theme="1"/>
      <name val="Arial"/>
      <family val="2"/>
    </font>
    <font>
      <sz val="10"/>
      <color rgb="FF22272F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5" fillId="0" borderId="0">
      <alignment/>
      <protection/>
    </xf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3" fillId="12" borderId="1" applyNumberFormat="0" applyAlignment="0" applyProtection="0"/>
    <xf numFmtId="0" fontId="3" fillId="5" borderId="1" applyNumberFormat="0" applyAlignment="0" applyProtection="0"/>
    <xf numFmtId="0" fontId="4" fillId="35" borderId="2" applyNumberFormat="0" applyAlignment="0" applyProtection="0"/>
    <xf numFmtId="0" fontId="4" fillId="18" borderId="2" applyNumberFormat="0" applyAlignment="0" applyProtection="0"/>
    <xf numFmtId="0" fontId="5" fillId="35" borderId="1" applyNumberFormat="0" applyAlignment="0" applyProtection="0"/>
    <xf numFmtId="0" fontId="5" fillId="18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7" applyNumberFormat="0" applyFill="0" applyAlignment="0" applyProtection="0"/>
    <xf numFmtId="0" fontId="31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10" fillId="36" borderId="11" applyNumberFormat="0" applyAlignment="0" applyProtection="0"/>
    <xf numFmtId="0" fontId="10" fillId="31" borderId="11" applyNumberFormat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top" wrapText="1"/>
      <protection/>
    </xf>
    <xf numFmtId="0" fontId="28" fillId="0" borderId="0">
      <alignment vertical="top" wrapText="1"/>
      <protection/>
    </xf>
    <xf numFmtId="0" fontId="57" fillId="0" borderId="0">
      <alignment vertical="top" wrapText="1"/>
      <protection/>
    </xf>
    <xf numFmtId="0" fontId="0" fillId="0" borderId="0">
      <alignment/>
      <protection/>
    </xf>
    <xf numFmtId="170" fontId="28" fillId="0" borderId="0">
      <alignment vertical="top" wrapText="1"/>
      <protection/>
    </xf>
    <xf numFmtId="170" fontId="28" fillId="0" borderId="0">
      <alignment vertical="top" wrapText="1"/>
      <protection/>
    </xf>
    <xf numFmtId="0" fontId="5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9" borderId="12" applyNumberFormat="0" applyAlignment="0" applyProtection="0"/>
    <xf numFmtId="0" fontId="1" fillId="9" borderId="12" applyNumberFormat="0" applyFont="0" applyAlignment="0" applyProtection="0"/>
    <xf numFmtId="9" fontId="0" fillId="0" borderId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6" borderId="0" applyNumberFormat="0" applyBorder="0" applyAlignment="0" applyProtection="0"/>
    <xf numFmtId="0" fontId="17" fillId="13" borderId="0" applyNumberFormat="0" applyBorder="0" applyAlignment="0" applyProtection="0"/>
  </cellStyleXfs>
  <cellXfs count="343"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19" fillId="0" borderId="14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right"/>
    </xf>
    <xf numFmtId="49" fontId="18" fillId="0" borderId="0" xfId="0" applyNumberFormat="1" applyFont="1" applyAlignment="1">
      <alignment horizontal="right"/>
    </xf>
    <xf numFmtId="0" fontId="23" fillId="0" borderId="15" xfId="92" applyFont="1" applyFill="1" applyBorder="1" applyAlignment="1">
      <alignment horizontal="center" wrapText="1"/>
      <protection/>
    </xf>
    <xf numFmtId="49" fontId="23" fillId="0" borderId="15" xfId="92" applyNumberFormat="1" applyFont="1" applyFill="1" applyBorder="1" applyAlignment="1">
      <alignment horizontal="center" wrapText="1"/>
      <protection/>
    </xf>
    <xf numFmtId="0" fontId="25" fillId="0" borderId="15" xfId="92" applyFont="1" applyFill="1" applyBorder="1" applyAlignment="1">
      <alignment horizontal="left" wrapText="1"/>
      <protection/>
    </xf>
    <xf numFmtId="0" fontId="25" fillId="0" borderId="15" xfId="92" applyFont="1" applyFill="1" applyBorder="1" applyAlignment="1">
      <alignment horizontal="center" wrapText="1"/>
      <protection/>
    </xf>
    <xf numFmtId="0" fontId="26" fillId="0" borderId="16" xfId="92" applyFont="1" applyFill="1" applyBorder="1" applyAlignment="1">
      <alignment horizontal="center" vertical="center" wrapText="1"/>
      <protection/>
    </xf>
    <xf numFmtId="0" fontId="26" fillId="0" borderId="17" xfId="92" applyFont="1" applyFill="1" applyBorder="1" applyAlignment="1">
      <alignment horizontal="center" vertical="center" wrapText="1"/>
      <protection/>
    </xf>
    <xf numFmtId="0" fontId="24" fillId="0" borderId="18" xfId="92" applyFont="1" applyFill="1" applyBorder="1" applyAlignment="1">
      <alignment horizontal="left" wrapText="1"/>
      <protection/>
    </xf>
    <xf numFmtId="0" fontId="24" fillId="0" borderId="19" xfId="92" applyFont="1" applyFill="1" applyBorder="1" applyAlignment="1">
      <alignment wrapText="1"/>
      <protection/>
    </xf>
    <xf numFmtId="0" fontId="25" fillId="0" borderId="15" xfId="92" applyFont="1" applyFill="1" applyBorder="1" applyAlignment="1">
      <alignment wrapText="1"/>
      <protection/>
    </xf>
    <xf numFmtId="0" fontId="24" fillId="0" borderId="20" xfId="92" applyFont="1" applyFill="1" applyBorder="1" applyAlignment="1">
      <alignment wrapText="1"/>
      <protection/>
    </xf>
    <xf numFmtId="0" fontId="23" fillId="0" borderId="15" xfId="0" applyNumberFormat="1" applyFont="1" applyFill="1" applyBorder="1" applyAlignment="1">
      <alignment wrapText="1"/>
    </xf>
    <xf numFmtId="49" fontId="25" fillId="0" borderId="15" xfId="92" applyNumberFormat="1" applyFont="1" applyFill="1" applyBorder="1" applyAlignment="1">
      <alignment horizontal="center" wrapText="1"/>
      <protection/>
    </xf>
    <xf numFmtId="0" fontId="26" fillId="0" borderId="14" xfId="92" applyFont="1" applyFill="1" applyBorder="1" applyAlignment="1">
      <alignment horizontal="center" vertical="center" wrapText="1"/>
      <protection/>
    </xf>
    <xf numFmtId="49" fontId="26" fillId="0" borderId="14" xfId="92" applyNumberFormat="1" applyFont="1" applyFill="1" applyBorder="1" applyAlignment="1">
      <alignment horizontal="center" vertical="center" wrapText="1"/>
      <protection/>
    </xf>
    <xf numFmtId="49" fontId="25" fillId="0" borderId="20" xfId="92" applyNumberFormat="1" applyFont="1" applyFill="1" applyBorder="1" applyAlignment="1">
      <alignment horizontal="center" wrapText="1"/>
      <protection/>
    </xf>
    <xf numFmtId="0" fontId="20" fillId="0" borderId="15" xfId="0" applyNumberFormat="1" applyFont="1" applyFill="1" applyBorder="1" applyAlignment="1">
      <alignment wrapText="1"/>
    </xf>
    <xf numFmtId="0" fontId="24" fillId="0" borderId="0" xfId="92" applyFont="1" applyFill="1" applyAlignment="1">
      <alignment horizontal="centerContinuous" vertical="center" wrapText="1"/>
      <protection/>
    </xf>
    <xf numFmtId="0" fontId="24" fillId="0" borderId="0" xfId="92" applyFont="1" applyFill="1" applyAlignment="1">
      <alignment horizontal="center" vertical="center" wrapText="1"/>
      <protection/>
    </xf>
    <xf numFmtId="49" fontId="24" fillId="0" borderId="0" xfId="92" applyNumberFormat="1" applyFont="1" applyFill="1" applyAlignment="1">
      <alignment horizontal="center" vertical="center" wrapText="1"/>
      <protection/>
    </xf>
    <xf numFmtId="49" fontId="23" fillId="0" borderId="0" xfId="92" applyNumberFormat="1" applyFont="1" applyFill="1" applyAlignment="1">
      <alignment horizontal="center" vertical="top" wrapText="1"/>
      <protection/>
    </xf>
    <xf numFmtId="0" fontId="23" fillId="0" borderId="0" xfId="92" applyFont="1" applyFill="1" applyAlignment="1">
      <alignment horizontal="right" vertical="top"/>
      <protection/>
    </xf>
    <xf numFmtId="0" fontId="23" fillId="0" borderId="0" xfId="92" applyFont="1" applyFill="1" applyAlignment="1">
      <alignment vertical="top"/>
      <protection/>
    </xf>
    <xf numFmtId="0" fontId="23" fillId="0" borderId="0" xfId="92" applyFont="1" applyFill="1" applyAlignment="1">
      <alignment vertical="top" wrapText="1"/>
      <protection/>
    </xf>
    <xf numFmtId="0" fontId="23" fillId="0" borderId="0" xfId="92" applyFont="1" applyFill="1" applyAlignment="1">
      <alignment horizontal="center" vertical="center" wrapText="1"/>
      <protection/>
    </xf>
    <xf numFmtId="49" fontId="23" fillId="0" borderId="0" xfId="92" applyNumberFormat="1" applyFont="1" applyFill="1" applyAlignment="1">
      <alignment horizontal="center" vertical="center" wrapText="1"/>
      <protection/>
    </xf>
    <xf numFmtId="0" fontId="23" fillId="0" borderId="0" xfId="92" applyFont="1" applyFill="1" applyAlignment="1">
      <alignment horizontal="right" vertical="center"/>
      <protection/>
    </xf>
    <xf numFmtId="49" fontId="24" fillId="0" borderId="0" xfId="92" applyNumberFormat="1" applyFont="1" applyFill="1" applyAlignment="1">
      <alignment horizontal="centerContinuous" vertical="center" wrapText="1"/>
      <protection/>
    </xf>
    <xf numFmtId="0" fontId="23" fillId="0" borderId="0" xfId="92" applyFont="1" applyFill="1" applyAlignment="1">
      <alignment horizontal="right" vertical="center" wrapText="1"/>
      <protection/>
    </xf>
    <xf numFmtId="49" fontId="23" fillId="0" borderId="0" xfId="92" applyNumberFormat="1" applyFont="1" applyFill="1" applyAlignment="1">
      <alignment horizontal="right" vertical="center" wrapText="1"/>
      <protection/>
    </xf>
    <xf numFmtId="4" fontId="23" fillId="0" borderId="0" xfId="92" applyNumberFormat="1" applyFont="1" applyFill="1" applyAlignment="1">
      <alignment/>
      <protection/>
    </xf>
    <xf numFmtId="4" fontId="24" fillId="0" borderId="19" xfId="92" applyNumberFormat="1" applyFont="1" applyFill="1" applyBorder="1" applyAlignment="1">
      <alignment horizontal="right"/>
      <protection/>
    </xf>
    <xf numFmtId="0" fontId="24" fillId="0" borderId="19" xfId="92" applyFont="1" applyFill="1" applyBorder="1" applyAlignment="1">
      <alignment horizontal="center" wrapText="1"/>
      <protection/>
    </xf>
    <xf numFmtId="4" fontId="25" fillId="0" borderId="15" xfId="92" applyNumberFormat="1" applyFont="1" applyFill="1" applyBorder="1" applyAlignment="1">
      <alignment horizontal="right"/>
      <protection/>
    </xf>
    <xf numFmtId="4" fontId="23" fillId="0" borderId="15" xfId="92" applyNumberFormat="1" applyFont="1" applyFill="1" applyBorder="1" applyAlignment="1">
      <alignment horizontal="right"/>
      <protection/>
    </xf>
    <xf numFmtId="4" fontId="24" fillId="0" borderId="20" xfId="92" applyNumberFormat="1" applyFont="1" applyFill="1" applyBorder="1" applyAlignment="1">
      <alignment horizontal="right"/>
      <protection/>
    </xf>
    <xf numFmtId="49" fontId="25" fillId="0" borderId="21" xfId="92" applyNumberFormat="1" applyFont="1" applyFill="1" applyBorder="1" applyAlignment="1">
      <alignment horizontal="center" wrapText="1"/>
      <protection/>
    </xf>
    <xf numFmtId="0" fontId="24" fillId="0" borderId="22" xfId="92" applyFont="1" applyFill="1" applyBorder="1" applyAlignment="1">
      <alignment wrapText="1"/>
      <protection/>
    </xf>
    <xf numFmtId="49" fontId="24" fillId="0" borderId="22" xfId="92" applyNumberFormat="1" applyFont="1" applyFill="1" applyBorder="1" applyAlignment="1">
      <alignment horizontal="center" wrapText="1"/>
      <protection/>
    </xf>
    <xf numFmtId="4" fontId="24" fillId="0" borderId="22" xfId="92" applyNumberFormat="1" applyFont="1" applyFill="1" applyBorder="1" applyAlignment="1">
      <alignment horizontal="right"/>
      <protection/>
    </xf>
    <xf numFmtId="4" fontId="24" fillId="0" borderId="15" xfId="92" applyNumberFormat="1" applyFont="1" applyFill="1" applyBorder="1" applyAlignment="1">
      <alignment horizontal="right"/>
      <protection/>
    </xf>
    <xf numFmtId="0" fontId="25" fillId="0" borderId="20" xfId="92" applyFont="1" applyFill="1" applyBorder="1" applyAlignment="1">
      <alignment horizontal="center" wrapText="1"/>
      <protection/>
    </xf>
    <xf numFmtId="0" fontId="23" fillId="0" borderId="0" xfId="92" applyFont="1" applyFill="1" applyAlignment="1">
      <alignment/>
      <protection/>
    </xf>
    <xf numFmtId="4" fontId="27" fillId="0" borderId="20" xfId="92" applyNumberFormat="1" applyFont="1" applyFill="1" applyBorder="1" applyAlignment="1">
      <alignment horizontal="right"/>
      <protection/>
    </xf>
    <xf numFmtId="0" fontId="24" fillId="0" borderId="20" xfId="92" applyFont="1" applyFill="1" applyBorder="1" applyAlignment="1">
      <alignment horizontal="center" wrapText="1"/>
      <protection/>
    </xf>
    <xf numFmtId="0" fontId="23" fillId="0" borderId="22" xfId="92" applyFont="1" applyFill="1" applyBorder="1" applyAlignment="1">
      <alignment horizontal="center" wrapText="1"/>
      <protection/>
    </xf>
    <xf numFmtId="0" fontId="25" fillId="0" borderId="20" xfId="92" applyFont="1" applyFill="1" applyBorder="1" applyAlignment="1">
      <alignment horizontal="left" wrapText="1"/>
      <protection/>
    </xf>
    <xf numFmtId="0" fontId="25" fillId="0" borderId="23" xfId="92" applyFont="1" applyFill="1" applyBorder="1" applyAlignment="1">
      <alignment horizontal="center" wrapText="1"/>
      <protection/>
    </xf>
    <xf numFmtId="4" fontId="27" fillId="0" borderId="19" xfId="92" applyNumberFormat="1" applyFont="1" applyFill="1" applyBorder="1" applyAlignment="1">
      <alignment horizontal="right"/>
      <protection/>
    </xf>
    <xf numFmtId="4" fontId="24" fillId="0" borderId="18" xfId="92" applyNumberFormat="1" applyFont="1" applyFill="1" applyBorder="1" applyAlignment="1">
      <alignment horizontal="right"/>
      <protection/>
    </xf>
    <xf numFmtId="0" fontId="23" fillId="0" borderId="18" xfId="92" applyFont="1" applyFill="1" applyBorder="1" applyAlignment="1">
      <alignment horizontal="center" wrapText="1"/>
      <protection/>
    </xf>
    <xf numFmtId="3" fontId="23" fillId="0" borderId="0" xfId="92" applyNumberFormat="1" applyFont="1" applyFill="1" applyAlignment="1">
      <alignment/>
      <protection/>
    </xf>
    <xf numFmtId="0" fontId="23" fillId="0" borderId="0" xfId="92" applyFont="1" applyFill="1" applyAlignment="1">
      <alignment horizontal="center" vertical="top" wrapText="1"/>
      <protection/>
    </xf>
    <xf numFmtId="4" fontId="23" fillId="0" borderId="0" xfId="92" applyNumberFormat="1" applyFont="1" applyFill="1" applyAlignment="1">
      <alignment vertical="top" wrapText="1"/>
      <protection/>
    </xf>
    <xf numFmtId="4" fontId="23" fillId="0" borderId="0" xfId="92" applyNumberFormat="1" applyFont="1" applyFill="1" applyAlignment="1">
      <alignment horizontal="right" vertical="top"/>
      <protection/>
    </xf>
    <xf numFmtId="4" fontId="0" fillId="0" borderId="0" xfId="0" applyNumberFormat="1" applyFont="1" applyFill="1" applyAlignment="1">
      <alignment horizontal="right"/>
    </xf>
    <xf numFmtId="4" fontId="23" fillId="0" borderId="0" xfId="92" applyNumberFormat="1" applyFont="1" applyFill="1" applyAlignment="1">
      <alignment horizontal="right" vertical="center"/>
      <protection/>
    </xf>
    <xf numFmtId="4" fontId="24" fillId="0" borderId="0" xfId="92" applyNumberFormat="1" applyFont="1" applyFill="1" applyAlignment="1">
      <alignment horizontal="centerContinuous" vertical="center" wrapText="1"/>
      <protection/>
    </xf>
    <xf numFmtId="4" fontId="23" fillId="0" borderId="0" xfId="92" applyNumberFormat="1" applyFont="1" applyFill="1" applyAlignment="1">
      <alignment horizontal="right" vertical="center" wrapText="1"/>
      <protection/>
    </xf>
    <xf numFmtId="4" fontId="26" fillId="0" borderId="14" xfId="92" applyNumberFormat="1" applyFont="1" applyFill="1" applyBorder="1" applyAlignment="1">
      <alignment horizontal="center" vertical="center"/>
      <protection/>
    </xf>
    <xf numFmtId="0" fontId="23" fillId="0" borderId="0" xfId="92" applyFont="1" applyFill="1" applyAlignment="1">
      <alignment wrapText="1"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Border="1" applyAlignment="1">
      <alignment horizontal="right"/>
    </xf>
    <xf numFmtId="49" fontId="36" fillId="0" borderId="0" xfId="0" applyNumberFormat="1" applyFont="1" applyAlignment="1">
      <alignment/>
    </xf>
    <xf numFmtId="49" fontId="36" fillId="0" borderId="15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top" wrapText="1"/>
    </xf>
    <xf numFmtId="49" fontId="36" fillId="0" borderId="21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vertical="top" wrapText="1"/>
    </xf>
    <xf numFmtId="49" fontId="36" fillId="0" borderId="15" xfId="0" applyNumberFormat="1" applyFont="1" applyBorder="1" applyAlignment="1">
      <alignment vertical="top" wrapText="1"/>
    </xf>
    <xf numFmtId="49" fontId="36" fillId="0" borderId="21" xfId="0" applyNumberFormat="1" applyFont="1" applyBorder="1" applyAlignment="1">
      <alignment vertical="top" wrapText="1"/>
    </xf>
    <xf numFmtId="49" fontId="33" fillId="0" borderId="14" xfId="0" applyNumberFormat="1" applyFont="1" applyBorder="1" applyAlignment="1">
      <alignment horizontal="centerContinuous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41" fillId="0" borderId="19" xfId="92" applyFont="1" applyFill="1" applyBorder="1" applyAlignment="1">
      <alignment wrapText="1"/>
      <protection/>
    </xf>
    <xf numFmtId="0" fontId="41" fillId="0" borderId="19" xfId="92" applyFont="1" applyFill="1" applyBorder="1" applyAlignment="1">
      <alignment horizontal="center" wrapText="1"/>
      <protection/>
    </xf>
    <xf numFmtId="0" fontId="28" fillId="0" borderId="15" xfId="92" applyFont="1" applyFill="1" applyBorder="1" applyAlignment="1">
      <alignment horizontal="center" wrapText="1"/>
      <protection/>
    </xf>
    <xf numFmtId="0" fontId="28" fillId="0" borderId="15" xfId="92" applyFont="1" applyFill="1" applyBorder="1" applyAlignment="1">
      <alignment wrapText="1"/>
      <protection/>
    </xf>
    <xf numFmtId="4" fontId="28" fillId="0" borderId="15" xfId="92" applyNumberFormat="1" applyFont="1" applyFill="1" applyBorder="1" applyAlignment="1">
      <alignment horizontal="right"/>
      <protection/>
    </xf>
    <xf numFmtId="49" fontId="28" fillId="0" borderId="15" xfId="92" applyNumberFormat="1" applyFont="1" applyFill="1" applyBorder="1" applyAlignment="1">
      <alignment horizontal="center" wrapText="1"/>
      <protection/>
    </xf>
    <xf numFmtId="0" fontId="42" fillId="0" borderId="15" xfId="92" applyFont="1" applyFill="1" applyBorder="1" applyAlignment="1">
      <alignment horizontal="center" wrapText="1"/>
      <protection/>
    </xf>
    <xf numFmtId="0" fontId="28" fillId="0" borderId="24" xfId="92" applyFont="1" applyFill="1" applyBorder="1" applyAlignment="1">
      <alignment horizontal="center" wrapText="1"/>
      <protection/>
    </xf>
    <xf numFmtId="0" fontId="28" fillId="0" borderId="20" xfId="92" applyFont="1" applyFill="1" applyBorder="1" applyAlignment="1">
      <alignment horizontal="left" wrapText="1"/>
      <protection/>
    </xf>
    <xf numFmtId="4" fontId="41" fillId="0" borderId="19" xfId="92" applyNumberFormat="1" applyFont="1" applyFill="1" applyBorder="1" applyAlignment="1">
      <alignment horizontal="right"/>
      <protection/>
    </xf>
    <xf numFmtId="4" fontId="28" fillId="0" borderId="20" xfId="92" applyNumberFormat="1" applyFont="1" applyFill="1" applyBorder="1" applyAlignment="1">
      <alignment horizontal="right"/>
      <protection/>
    </xf>
    <xf numFmtId="0" fontId="41" fillId="0" borderId="15" xfId="92" applyFont="1" applyFill="1" applyBorder="1" applyAlignment="1">
      <alignment horizontal="center" wrapText="1"/>
      <protection/>
    </xf>
    <xf numFmtId="0" fontId="28" fillId="0" borderId="20" xfId="92" applyFont="1" applyFill="1" applyBorder="1" applyAlignment="1">
      <alignment horizontal="center" wrapText="1"/>
      <protection/>
    </xf>
    <xf numFmtId="0" fontId="28" fillId="0" borderId="20" xfId="93" applyFont="1" applyFill="1" applyBorder="1" applyAlignment="1">
      <alignment horizontal="left" wrapText="1"/>
      <protection/>
    </xf>
    <xf numFmtId="49" fontId="28" fillId="0" borderId="20" xfId="93" applyNumberFormat="1" applyFont="1" applyFill="1" applyBorder="1" applyAlignment="1">
      <alignment horizontal="center" wrapText="1"/>
      <protection/>
    </xf>
    <xf numFmtId="0" fontId="41" fillId="0" borderId="20" xfId="92" applyFont="1" applyFill="1" applyBorder="1" applyAlignment="1">
      <alignment horizontal="center" wrapText="1"/>
      <protection/>
    </xf>
    <xf numFmtId="0" fontId="28" fillId="0" borderId="20" xfId="92" applyFont="1" applyFill="1" applyBorder="1" applyAlignment="1">
      <alignment horizontal="center"/>
      <protection/>
    </xf>
    <xf numFmtId="0" fontId="28" fillId="0" borderId="20" xfId="92" applyFont="1" applyFill="1" applyBorder="1" applyAlignment="1">
      <alignment wrapText="1"/>
      <protection/>
    </xf>
    <xf numFmtId="0" fontId="40" fillId="0" borderId="16" xfId="92" applyFont="1" applyFill="1" applyBorder="1" applyAlignment="1">
      <alignment horizontal="center" vertical="center" wrapText="1"/>
      <protection/>
    </xf>
    <xf numFmtId="49" fontId="22" fillId="0" borderId="14" xfId="0" applyNumberFormat="1" applyFont="1" applyBorder="1" applyAlignment="1">
      <alignment horizontal="center" vertical="center" wrapText="1"/>
    </xf>
    <xf numFmtId="0" fontId="41" fillId="0" borderId="18" xfId="92" applyFont="1" applyFill="1" applyBorder="1" applyAlignment="1">
      <alignment horizontal="left" wrapText="1"/>
      <protection/>
    </xf>
    <xf numFmtId="0" fontId="28" fillId="0" borderId="18" xfId="92" applyFont="1" applyFill="1" applyBorder="1" applyAlignment="1">
      <alignment horizontal="center" wrapText="1"/>
      <protection/>
    </xf>
    <xf numFmtId="4" fontId="41" fillId="0" borderId="18" xfId="92" applyNumberFormat="1" applyFont="1" applyFill="1" applyBorder="1" applyAlignment="1">
      <alignment horizontal="right"/>
      <protection/>
    </xf>
    <xf numFmtId="0" fontId="41" fillId="0" borderId="20" xfId="92" applyFont="1" applyFill="1" applyBorder="1" applyAlignment="1">
      <alignment wrapText="1"/>
      <protection/>
    </xf>
    <xf numFmtId="4" fontId="41" fillId="0" borderId="20" xfId="92" applyNumberFormat="1" applyFont="1" applyFill="1" applyBorder="1" applyAlignment="1">
      <alignment horizontal="right"/>
      <protection/>
    </xf>
    <xf numFmtId="0" fontId="39" fillId="0" borderId="25" xfId="0" applyFont="1" applyBorder="1" applyAlignment="1">
      <alignment/>
    </xf>
    <xf numFmtId="49" fontId="41" fillId="0" borderId="26" xfId="92" applyNumberFormat="1" applyFont="1" applyFill="1" applyBorder="1" applyAlignment="1">
      <alignment horizontal="center" wrapText="1"/>
      <protection/>
    </xf>
    <xf numFmtId="49" fontId="28" fillId="0" borderId="17" xfId="92" applyNumberFormat="1" applyFont="1" applyFill="1" applyBorder="1" applyAlignment="1">
      <alignment horizontal="center" wrapText="1"/>
      <protection/>
    </xf>
    <xf numFmtId="0" fontId="28" fillId="0" borderId="27" xfId="92" applyFont="1" applyFill="1" applyBorder="1" applyAlignment="1">
      <alignment horizontal="center"/>
      <protection/>
    </xf>
    <xf numFmtId="0" fontId="28" fillId="0" borderId="28" xfId="92" applyFont="1" applyFill="1" applyBorder="1" applyAlignment="1">
      <alignment wrapText="1"/>
      <protection/>
    </xf>
    <xf numFmtId="4" fontId="41" fillId="0" borderId="17" xfId="92" applyNumberFormat="1" applyFont="1" applyFill="1" applyBorder="1" applyAlignment="1">
      <alignment horizontal="right"/>
      <protection/>
    </xf>
    <xf numFmtId="0" fontId="42" fillId="0" borderId="20" xfId="92" applyFont="1" applyFill="1" applyBorder="1" applyAlignment="1">
      <alignment horizontal="center" wrapText="1"/>
      <protection/>
    </xf>
    <xf numFmtId="49" fontId="28" fillId="0" borderId="20" xfId="92" applyNumberFormat="1" applyFont="1" applyFill="1" applyBorder="1" applyAlignment="1">
      <alignment horizontal="center" wrapText="1"/>
      <protection/>
    </xf>
    <xf numFmtId="0" fontId="28" fillId="0" borderId="29" xfId="92" applyFont="1" applyFill="1" applyBorder="1" applyAlignment="1">
      <alignment wrapText="1"/>
      <protection/>
    </xf>
    <xf numFmtId="0" fontId="35" fillId="0" borderId="17" xfId="0" applyFont="1" applyBorder="1" applyAlignment="1">
      <alignment/>
    </xf>
    <xf numFmtId="0" fontId="28" fillId="0" borderId="29" xfId="92" applyFont="1" applyFill="1" applyBorder="1" applyAlignment="1">
      <alignment horizontal="center" wrapText="1"/>
      <protection/>
    </xf>
    <xf numFmtId="4" fontId="28" fillId="0" borderId="29" xfId="92" applyNumberFormat="1" applyFont="1" applyFill="1" applyBorder="1" applyAlignment="1">
      <alignment horizontal="right"/>
      <protection/>
    </xf>
    <xf numFmtId="49" fontId="28" fillId="0" borderId="30" xfId="92" applyNumberFormat="1" applyFont="1" applyFill="1" applyBorder="1" applyAlignment="1">
      <alignment horizontal="center" wrapText="1"/>
      <protection/>
    </xf>
    <xf numFmtId="49" fontId="37" fillId="0" borderId="0" xfId="0" applyNumberFormat="1" applyFont="1" applyBorder="1" applyAlignment="1">
      <alignment horizontal="right"/>
    </xf>
    <xf numFmtId="2" fontId="36" fillId="0" borderId="0" xfId="0" applyNumberFormat="1" applyFont="1" applyBorder="1" applyAlignment="1">
      <alignment horizontal="centerContinuous" wrapText="1"/>
    </xf>
    <xf numFmtId="0" fontId="36" fillId="0" borderId="0" xfId="0" applyFont="1" applyAlignment="1">
      <alignment horizontal="centerContinuous" wrapText="1"/>
    </xf>
    <xf numFmtId="49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right"/>
    </xf>
    <xf numFmtId="49" fontId="38" fillId="0" borderId="14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horizontal="left" vertical="top" wrapText="1"/>
    </xf>
    <xf numFmtId="0" fontId="34" fillId="0" borderId="19" xfId="0" applyNumberFormat="1" applyFont="1" applyBorder="1" applyAlignment="1">
      <alignment horizontal="center" vertical="top" wrapText="1"/>
    </xf>
    <xf numFmtId="4" fontId="34" fillId="0" borderId="19" xfId="0" applyNumberFormat="1" applyFont="1" applyBorder="1" applyAlignment="1">
      <alignment horizontal="center" vertical="top" wrapText="1"/>
    </xf>
    <xf numFmtId="49" fontId="36" fillId="0" borderId="15" xfId="95" applyNumberFormat="1" applyFont="1" applyBorder="1" applyAlignment="1">
      <alignment vertical="top" wrapText="1"/>
      <protection/>
    </xf>
    <xf numFmtId="0" fontId="36" fillId="0" borderId="15" xfId="95" applyNumberFormat="1" applyFont="1" applyBorder="1" applyAlignment="1">
      <alignment horizontal="center" vertical="top" wrapText="1"/>
      <protection/>
    </xf>
    <xf numFmtId="49" fontId="36" fillId="0" borderId="15" xfId="95" applyNumberFormat="1" applyFont="1" applyBorder="1" applyAlignment="1">
      <alignment horizontal="center" vertical="top" wrapText="1"/>
      <protection/>
    </xf>
    <xf numFmtId="4" fontId="36" fillId="0" borderId="15" xfId="0" applyNumberFormat="1" applyFont="1" applyBorder="1" applyAlignment="1">
      <alignment horizontal="center" vertical="top" wrapText="1"/>
    </xf>
    <xf numFmtId="0" fontId="36" fillId="0" borderId="15" xfId="0" applyNumberFormat="1" applyFont="1" applyBorder="1" applyAlignment="1">
      <alignment horizontal="center" vertical="top" wrapText="1"/>
    </xf>
    <xf numFmtId="0" fontId="36" fillId="0" borderId="21" xfId="0" applyNumberFormat="1" applyFont="1" applyBorder="1" applyAlignment="1">
      <alignment horizontal="center" vertical="top" wrapText="1"/>
    </xf>
    <xf numFmtId="4" fontId="36" fillId="0" borderId="31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left" vertical="top" wrapText="1"/>
    </xf>
    <xf numFmtId="4" fontId="34" fillId="0" borderId="15" xfId="0" applyNumberFormat="1" applyFont="1" applyBorder="1" applyAlignment="1">
      <alignment horizontal="center" vertical="top" wrapText="1"/>
    </xf>
    <xf numFmtId="0" fontId="34" fillId="0" borderId="15" xfId="0" applyNumberFormat="1" applyFont="1" applyBorder="1" applyAlignment="1">
      <alignment horizontal="center" vertical="top" wrapText="1"/>
    </xf>
    <xf numFmtId="4" fontId="26" fillId="0" borderId="17" xfId="92" applyNumberFormat="1" applyFont="1" applyFill="1" applyBorder="1" applyAlignment="1">
      <alignment horizontal="center" vertical="center" wrapText="1"/>
      <protection/>
    </xf>
    <xf numFmtId="4" fontId="23" fillId="0" borderId="0" xfId="92" applyNumberFormat="1" applyFont="1" applyFill="1" applyAlignment="1">
      <alignment wrapText="1"/>
      <protection/>
    </xf>
    <xf numFmtId="0" fontId="0" fillId="0" borderId="0" xfId="0" applyFont="1" applyFill="1" applyAlignment="1">
      <alignment wrapText="1"/>
    </xf>
    <xf numFmtId="0" fontId="24" fillId="0" borderId="16" xfId="92" applyFont="1" applyFill="1" applyBorder="1" applyAlignment="1">
      <alignment horizontal="left" wrapText="1"/>
      <protection/>
    </xf>
    <xf numFmtId="0" fontId="24" fillId="0" borderId="23" xfId="92" applyFont="1" applyFill="1" applyBorder="1" applyAlignment="1">
      <alignment horizontal="center" wrapText="1"/>
      <protection/>
    </xf>
    <xf numFmtId="0" fontId="23" fillId="0" borderId="23" xfId="92" applyFont="1" applyFill="1" applyBorder="1" applyAlignment="1">
      <alignment horizontal="center" wrapText="1"/>
      <protection/>
    </xf>
    <xf numFmtId="4" fontId="24" fillId="0" borderId="23" xfId="92" applyNumberFormat="1" applyFont="1" applyFill="1" applyBorder="1" applyAlignment="1">
      <alignment horizontal="right"/>
      <protection/>
    </xf>
    <xf numFmtId="49" fontId="23" fillId="0" borderId="19" xfId="92" applyNumberFormat="1" applyFont="1" applyFill="1" applyBorder="1" applyAlignment="1">
      <alignment horizontal="center" wrapText="1"/>
      <protection/>
    </xf>
    <xf numFmtId="0" fontId="23" fillId="0" borderId="15" xfId="92" applyFont="1" applyFill="1" applyBorder="1" applyAlignment="1">
      <alignment horizontal="left" wrapText="1"/>
      <protection/>
    </xf>
    <xf numFmtId="0" fontId="23" fillId="0" borderId="15" xfId="92" applyFont="1" applyFill="1" applyBorder="1" applyAlignment="1">
      <alignment wrapText="1"/>
      <protection/>
    </xf>
    <xf numFmtId="0" fontId="23" fillId="0" borderId="32" xfId="92" applyFont="1" applyFill="1" applyBorder="1" applyAlignment="1">
      <alignment horizontal="left" wrapText="1"/>
      <protection/>
    </xf>
    <xf numFmtId="0" fontId="0" fillId="0" borderId="15" xfId="92" applyFont="1" applyFill="1" applyBorder="1" applyAlignment="1">
      <alignment horizontal="center" wrapText="1"/>
      <protection/>
    </xf>
    <xf numFmtId="49" fontId="0" fillId="0" borderId="15" xfId="92" applyNumberFormat="1" applyFont="1" applyFill="1" applyBorder="1" applyAlignment="1">
      <alignment horizontal="center" wrapText="1"/>
      <protection/>
    </xf>
    <xf numFmtId="0" fontId="24" fillId="0" borderId="32" xfId="92" applyFont="1" applyFill="1" applyBorder="1" applyAlignment="1">
      <alignment horizontal="left" wrapText="1"/>
      <protection/>
    </xf>
    <xf numFmtId="0" fontId="23" fillId="0" borderId="32" xfId="92" applyFont="1" applyFill="1" applyBorder="1" applyAlignment="1">
      <alignment horizontal="center"/>
      <protection/>
    </xf>
    <xf numFmtId="0" fontId="23" fillId="0" borderId="32" xfId="92" applyFont="1" applyFill="1" applyBorder="1" applyAlignment="1">
      <alignment horizontal="center" wrapText="1"/>
      <protection/>
    </xf>
    <xf numFmtId="0" fontId="25" fillId="0" borderId="32" xfId="92" applyFont="1" applyFill="1" applyBorder="1" applyAlignment="1">
      <alignment horizontal="left" wrapText="1"/>
      <protection/>
    </xf>
    <xf numFmtId="0" fontId="43" fillId="0" borderId="15" xfId="92" applyFont="1" applyFill="1" applyBorder="1" applyAlignment="1">
      <alignment horizontal="center" wrapText="1"/>
      <protection/>
    </xf>
    <xf numFmtId="0" fontId="24" fillId="7" borderId="15" xfId="92" applyFont="1" applyFill="1" applyBorder="1" applyAlignment="1">
      <alignment horizontal="left" wrapText="1"/>
      <protection/>
    </xf>
    <xf numFmtId="0" fontId="23" fillId="0" borderId="15" xfId="92" applyFont="1" applyFill="1" applyBorder="1" applyAlignment="1">
      <alignment horizontal="center"/>
      <protection/>
    </xf>
    <xf numFmtId="0" fontId="25" fillId="7" borderId="15" xfId="92" applyFont="1" applyFill="1" applyBorder="1" applyAlignment="1">
      <alignment wrapText="1"/>
      <protection/>
    </xf>
    <xf numFmtId="0" fontId="0" fillId="40" borderId="15" xfId="0" applyFill="1" applyBorder="1" applyAlignment="1">
      <alignment vertical="top" wrapText="1"/>
    </xf>
    <xf numFmtId="0" fontId="24" fillId="0" borderId="15" xfId="92" applyFont="1" applyFill="1" applyBorder="1" applyAlignment="1">
      <alignment horizontal="left" wrapText="1"/>
      <protection/>
    </xf>
    <xf numFmtId="0" fontId="23" fillId="0" borderId="15" xfId="93" applyFont="1" applyFill="1" applyBorder="1" applyAlignment="1">
      <alignment horizontal="left" wrapText="1"/>
      <protection/>
    </xf>
    <xf numFmtId="0" fontId="23" fillId="0" borderId="15" xfId="93" applyFont="1" applyFill="1" applyBorder="1" applyAlignment="1">
      <alignment horizontal="center" wrapText="1"/>
      <protection/>
    </xf>
    <xf numFmtId="4" fontId="23" fillId="0" borderId="15" xfId="93" applyNumberFormat="1" applyFont="1" applyFill="1" applyBorder="1" applyAlignment="1">
      <alignment horizontal="right"/>
      <protection/>
    </xf>
    <xf numFmtId="0" fontId="45" fillId="0" borderId="15" xfId="0" applyFont="1" applyBorder="1" applyAlignment="1">
      <alignment wrapText="1"/>
    </xf>
    <xf numFmtId="0" fontId="25" fillId="0" borderId="15" xfId="92" applyFont="1" applyFill="1" applyBorder="1" applyAlignment="1">
      <alignment horizontal="center"/>
      <protection/>
    </xf>
    <xf numFmtId="0" fontId="43" fillId="0" borderId="15" xfId="92" applyFont="1" applyFill="1" applyBorder="1" applyAlignment="1">
      <alignment wrapText="1"/>
      <protection/>
    </xf>
    <xf numFmtId="0" fontId="0" fillId="0" borderId="15" xfId="92" applyFont="1" applyFill="1" applyBorder="1" applyAlignment="1">
      <alignment wrapText="1"/>
      <protection/>
    </xf>
    <xf numFmtId="0" fontId="0" fillId="0" borderId="15" xfId="92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justify" wrapText="1"/>
    </xf>
    <xf numFmtId="0" fontId="23" fillId="0" borderId="31" xfId="92" applyFont="1" applyFill="1" applyBorder="1" applyAlignment="1">
      <alignment horizontal="left" wrapText="1"/>
      <protection/>
    </xf>
    <xf numFmtId="0" fontId="23" fillId="0" borderId="31" xfId="92" applyFont="1" applyFill="1" applyBorder="1" applyAlignment="1">
      <alignment horizontal="center" wrapText="1"/>
      <protection/>
    </xf>
    <xf numFmtId="0" fontId="23" fillId="0" borderId="31" xfId="92" applyFont="1" applyFill="1" applyBorder="1" applyAlignment="1">
      <alignment horizontal="center"/>
      <protection/>
    </xf>
    <xf numFmtId="4" fontId="23" fillId="0" borderId="31" xfId="92" applyNumberFormat="1" applyFont="1" applyFill="1" applyBorder="1" applyAlignment="1">
      <alignment horizontal="right"/>
      <protection/>
    </xf>
    <xf numFmtId="49" fontId="24" fillId="0" borderId="20" xfId="92" applyNumberFormat="1" applyFont="1" applyFill="1" applyBorder="1" applyAlignment="1">
      <alignment horizontal="center" wrapText="1"/>
      <protection/>
    </xf>
    <xf numFmtId="0" fontId="46" fillId="0" borderId="15" xfId="92" applyFont="1" applyFill="1" applyBorder="1" applyAlignment="1">
      <alignment horizontal="center" wrapText="1"/>
      <protection/>
    </xf>
    <xf numFmtId="0" fontId="23" fillId="0" borderId="15" xfId="0" applyFont="1" applyBorder="1" applyAlignment="1">
      <alignment wrapText="1"/>
    </xf>
    <xf numFmtId="0" fontId="23" fillId="0" borderId="21" xfId="92" applyFont="1" applyFill="1" applyBorder="1" applyAlignment="1">
      <alignment horizontal="left" wrapText="1"/>
      <protection/>
    </xf>
    <xf numFmtId="0" fontId="23" fillId="0" borderId="21" xfId="92" applyFont="1" applyFill="1" applyBorder="1" applyAlignment="1">
      <alignment horizontal="center" wrapText="1"/>
      <protection/>
    </xf>
    <xf numFmtId="0" fontId="23" fillId="0" borderId="21" xfId="92" applyFont="1" applyFill="1" applyBorder="1" applyAlignment="1">
      <alignment horizontal="center"/>
      <protection/>
    </xf>
    <xf numFmtId="4" fontId="23" fillId="0" borderId="21" xfId="92" applyNumberFormat="1" applyFont="1" applyFill="1" applyBorder="1" applyAlignment="1">
      <alignment horizontal="right"/>
      <protection/>
    </xf>
    <xf numFmtId="49" fontId="24" fillId="0" borderId="19" xfId="92" applyNumberFormat="1" applyFont="1" applyFill="1" applyBorder="1" applyAlignment="1">
      <alignment horizontal="center" wrapText="1"/>
      <protection/>
    </xf>
    <xf numFmtId="4" fontId="20" fillId="0" borderId="15" xfId="92" applyNumberFormat="1" applyFont="1" applyFill="1" applyBorder="1" applyAlignment="1">
      <alignment horizontal="right"/>
      <protection/>
    </xf>
    <xf numFmtId="0" fontId="0" fillId="0" borderId="15" xfId="0" applyFont="1" applyBorder="1" applyAlignment="1">
      <alignment wrapText="1"/>
    </xf>
    <xf numFmtId="0" fontId="0" fillId="0" borderId="21" xfId="92" applyFont="1" applyFill="1" applyBorder="1" applyAlignment="1">
      <alignment horizontal="left" wrapText="1"/>
      <protection/>
    </xf>
    <xf numFmtId="0" fontId="25" fillId="7" borderId="15" xfId="92" applyFont="1" applyFill="1" applyBorder="1" applyAlignment="1">
      <alignment horizontal="left" wrapText="1"/>
      <protection/>
    </xf>
    <xf numFmtId="0" fontId="0" fillId="0" borderId="15" xfId="92" applyFont="1" applyFill="1" applyBorder="1" applyAlignment="1">
      <alignment horizontal="left" wrapText="1"/>
      <protection/>
    </xf>
    <xf numFmtId="0" fontId="23" fillId="0" borderId="29" xfId="92" applyFont="1" applyFill="1" applyBorder="1" applyAlignment="1">
      <alignment horizontal="left" wrapText="1"/>
      <protection/>
    </xf>
    <xf numFmtId="4" fontId="0" fillId="0" borderId="15" xfId="92" applyNumberFormat="1" applyFont="1" applyFill="1" applyBorder="1" applyAlignment="1">
      <alignment horizontal="right"/>
      <protection/>
    </xf>
    <xf numFmtId="0" fontId="0" fillId="0" borderId="15" xfId="93" applyFont="1" applyFill="1" applyBorder="1" applyAlignment="1">
      <alignment horizontal="left" wrapText="1"/>
      <protection/>
    </xf>
    <xf numFmtId="0" fontId="23" fillId="7" borderId="15" xfId="0" applyFont="1" applyFill="1" applyBorder="1" applyAlignment="1">
      <alignment wrapText="1"/>
    </xf>
    <xf numFmtId="209" fontId="0" fillId="0" borderId="32" xfId="90" applyNumberFormat="1" applyFont="1" applyFill="1" applyBorder="1" applyAlignment="1" applyProtection="1">
      <alignment horizontal="left" wrapText="1"/>
      <protection hidden="1"/>
    </xf>
    <xf numFmtId="0" fontId="23" fillId="0" borderId="32" xfId="93" applyFont="1" applyFill="1" applyBorder="1" applyAlignment="1">
      <alignment horizontal="center" wrapText="1"/>
      <protection/>
    </xf>
    <xf numFmtId="0" fontId="23" fillId="0" borderId="32" xfId="93" applyFont="1" applyFill="1" applyBorder="1" applyAlignment="1">
      <alignment horizontal="center"/>
      <protection/>
    </xf>
    <xf numFmtId="0" fontId="23" fillId="0" borderId="32" xfId="93" applyFont="1" applyFill="1" applyBorder="1" applyAlignment="1">
      <alignment horizontal="left" wrapText="1"/>
      <protection/>
    </xf>
    <xf numFmtId="209" fontId="0" fillId="0" borderId="15" xfId="90" applyNumberFormat="1" applyFont="1" applyFill="1" applyBorder="1" applyAlignment="1" applyProtection="1">
      <alignment horizontal="left" wrapText="1"/>
      <protection hidden="1"/>
    </xf>
    <xf numFmtId="0" fontId="23" fillId="0" borderId="15" xfId="93" applyFont="1" applyFill="1" applyBorder="1" applyAlignment="1">
      <alignment horizontal="center"/>
      <protection/>
    </xf>
    <xf numFmtId="0" fontId="23" fillId="7" borderId="15" xfId="92" applyFont="1" applyFill="1" applyBorder="1" applyAlignment="1">
      <alignment horizontal="left" wrapText="1"/>
      <protection/>
    </xf>
    <xf numFmtId="0" fontId="23" fillId="7" borderId="15" xfId="93" applyFont="1" applyFill="1" applyBorder="1" applyAlignment="1">
      <alignment horizontal="center" wrapText="1"/>
      <protection/>
    </xf>
    <xf numFmtId="0" fontId="24" fillId="0" borderId="15" xfId="93" applyFont="1" applyFill="1" applyBorder="1" applyAlignment="1">
      <alignment horizontal="left" wrapText="1"/>
      <protection/>
    </xf>
    <xf numFmtId="0" fontId="25" fillId="0" borderId="15" xfId="93" applyFont="1" applyFill="1" applyBorder="1" applyAlignment="1">
      <alignment horizontal="left" wrapText="1"/>
      <protection/>
    </xf>
    <xf numFmtId="0" fontId="25" fillId="0" borderId="15" xfId="93" applyFont="1" applyFill="1" applyBorder="1" applyAlignment="1">
      <alignment horizontal="center"/>
      <protection/>
    </xf>
    <xf numFmtId="0" fontId="23" fillId="0" borderId="21" xfId="93" applyFont="1" applyFill="1" applyBorder="1" applyAlignment="1">
      <alignment horizontal="left" wrapText="1"/>
      <protection/>
    </xf>
    <xf numFmtId="0" fontId="23" fillId="7" borderId="21" xfId="93" applyFont="1" applyFill="1" applyBorder="1" applyAlignment="1">
      <alignment horizontal="center" wrapText="1"/>
      <protection/>
    </xf>
    <xf numFmtId="0" fontId="23" fillId="0" borderId="21" xfId="93" applyFont="1" applyFill="1" applyBorder="1" applyAlignment="1">
      <alignment horizontal="center"/>
      <protection/>
    </xf>
    <xf numFmtId="4" fontId="23" fillId="0" borderId="21" xfId="93" applyNumberFormat="1" applyFont="1" applyFill="1" applyBorder="1" applyAlignment="1">
      <alignment horizontal="right"/>
      <protection/>
    </xf>
    <xf numFmtId="0" fontId="24" fillId="0" borderId="15" xfId="92" applyFont="1" applyFill="1" applyBorder="1" applyAlignment="1">
      <alignment horizontal="center" wrapText="1"/>
      <protection/>
    </xf>
    <xf numFmtId="0" fontId="23" fillId="40" borderId="15" xfId="97" applyNumberFormat="1" applyFont="1" applyFill="1" applyBorder="1" applyAlignment="1">
      <alignment vertical="top" wrapText="1"/>
      <protection/>
    </xf>
    <xf numFmtId="0" fontId="20" fillId="0" borderId="15" xfId="92" applyFont="1" applyFill="1" applyBorder="1" applyAlignment="1">
      <alignment horizontal="left" wrapText="1"/>
      <protection/>
    </xf>
    <xf numFmtId="0" fontId="0" fillId="7" borderId="15" xfId="0" applyFont="1" applyFill="1" applyBorder="1" applyAlignment="1">
      <alignment wrapText="1"/>
    </xf>
    <xf numFmtId="0" fontId="20" fillId="0" borderId="15" xfId="92" applyFont="1" applyFill="1" applyBorder="1" applyAlignment="1">
      <alignment wrapText="1"/>
      <protection/>
    </xf>
    <xf numFmtId="0" fontId="20" fillId="0" borderId="15" xfId="92" applyFont="1" applyFill="1" applyBorder="1" applyAlignment="1">
      <alignment horizontal="center" wrapText="1"/>
      <protection/>
    </xf>
    <xf numFmtId="0" fontId="0" fillId="40" borderId="15" xfId="0" applyNumberFormat="1" applyFont="1" applyFill="1" applyBorder="1" applyAlignment="1">
      <alignment vertical="top" wrapText="1"/>
    </xf>
    <xf numFmtId="4" fontId="23" fillId="0" borderId="15" xfId="92" applyNumberFormat="1" applyFont="1" applyFill="1" applyBorder="1" applyAlignment="1">
      <alignment vertical="top" wrapText="1"/>
      <protection/>
    </xf>
    <xf numFmtId="0" fontId="0" fillId="0" borderId="15" xfId="0" applyFont="1" applyFill="1" applyBorder="1" applyAlignment="1">
      <alignment wrapText="1"/>
    </xf>
    <xf numFmtId="0" fontId="23" fillId="0" borderId="19" xfId="92" applyFont="1" applyFill="1" applyBorder="1" applyAlignment="1">
      <alignment horizontal="left" wrapText="1"/>
      <protection/>
    </xf>
    <xf numFmtId="49" fontId="23" fillId="0" borderId="19" xfId="93" applyNumberFormat="1" applyFont="1" applyFill="1" applyBorder="1" applyAlignment="1">
      <alignment horizontal="center" wrapText="1"/>
      <protection/>
    </xf>
    <xf numFmtId="0" fontId="23" fillId="0" borderId="19" xfId="93" applyFont="1" applyFill="1" applyBorder="1" applyAlignment="1">
      <alignment horizontal="center" wrapText="1"/>
      <protection/>
    </xf>
    <xf numFmtId="0" fontId="23" fillId="0" borderId="19" xfId="93" applyFont="1" applyFill="1" applyBorder="1" applyAlignment="1">
      <alignment horizontal="center"/>
      <protection/>
    </xf>
    <xf numFmtId="4" fontId="23" fillId="0" borderId="19" xfId="93" applyNumberFormat="1" applyFont="1" applyFill="1" applyBorder="1" applyAlignment="1">
      <alignment horizontal="right"/>
      <protection/>
    </xf>
    <xf numFmtId="49" fontId="23" fillId="0" borderId="15" xfId="93" applyNumberFormat="1" applyFont="1" applyFill="1" applyBorder="1" applyAlignment="1">
      <alignment horizontal="center" wrapText="1"/>
      <protection/>
    </xf>
    <xf numFmtId="49" fontId="23" fillId="0" borderId="21" xfId="93" applyNumberFormat="1" applyFont="1" applyFill="1" applyBorder="1" applyAlignment="1">
      <alignment horizontal="center" wrapText="1"/>
      <protection/>
    </xf>
    <xf numFmtId="0" fontId="23" fillId="0" borderId="21" xfId="93" applyFont="1" applyFill="1" applyBorder="1" applyAlignment="1">
      <alignment horizontal="center" wrapText="1"/>
      <protection/>
    </xf>
    <xf numFmtId="0" fontId="0" fillId="0" borderId="15" xfId="93" applyFont="1" applyFill="1" applyBorder="1" applyAlignment="1">
      <alignment horizontal="center"/>
      <protection/>
    </xf>
    <xf numFmtId="0" fontId="0" fillId="0" borderId="15" xfId="93" applyFont="1" applyFill="1" applyBorder="1" applyAlignment="1">
      <alignment horizontal="center" wrapText="1"/>
      <protection/>
    </xf>
    <xf numFmtId="0" fontId="48" fillId="0" borderId="15" xfId="0" applyFont="1" applyBorder="1" applyAlignment="1">
      <alignment wrapText="1"/>
    </xf>
    <xf numFmtId="209" fontId="0" fillId="7" borderId="15" xfId="90" applyNumberFormat="1" applyFont="1" applyFill="1" applyBorder="1" applyAlignment="1" applyProtection="1">
      <alignment horizontal="left" wrapText="1"/>
      <protection hidden="1"/>
    </xf>
    <xf numFmtId="49" fontId="23" fillId="0" borderId="21" xfId="92" applyNumberFormat="1" applyFont="1" applyFill="1" applyBorder="1" applyAlignment="1">
      <alignment horizontal="center" wrapText="1"/>
      <protection/>
    </xf>
    <xf numFmtId="0" fontId="23" fillId="0" borderId="21" xfId="92" applyFont="1" applyFill="1" applyBorder="1" applyAlignment="1">
      <alignment wrapText="1"/>
      <protection/>
    </xf>
    <xf numFmtId="0" fontId="45" fillId="0" borderId="29" xfId="0" applyFont="1" applyBorder="1" applyAlignment="1">
      <alignment wrapText="1"/>
    </xf>
    <xf numFmtId="0" fontId="0" fillId="0" borderId="21" xfId="92" applyFont="1" applyFill="1" applyBorder="1" applyAlignment="1">
      <alignment horizontal="center"/>
      <protection/>
    </xf>
    <xf numFmtId="4" fontId="25" fillId="0" borderId="29" xfId="92" applyNumberFormat="1" applyFont="1" applyFill="1" applyBorder="1" applyAlignment="1">
      <alignment horizontal="right"/>
      <protection/>
    </xf>
    <xf numFmtId="49" fontId="0" fillId="0" borderId="21" xfId="92" applyNumberFormat="1" applyFont="1" applyFill="1" applyBorder="1" applyAlignment="1">
      <alignment horizontal="center" wrapText="1"/>
      <protection/>
    </xf>
    <xf numFmtId="0" fontId="0" fillId="0" borderId="21" xfId="92" applyFont="1" applyFill="1" applyBorder="1" applyAlignment="1">
      <alignment horizontal="center" wrapText="1"/>
      <protection/>
    </xf>
    <xf numFmtId="0" fontId="0" fillId="0" borderId="21" xfId="92" applyFont="1" applyFill="1" applyBorder="1" applyAlignment="1">
      <alignment wrapText="1"/>
      <protection/>
    </xf>
    <xf numFmtId="0" fontId="24" fillId="7" borderId="19" xfId="92" applyFont="1" applyFill="1" applyBorder="1" applyAlignment="1">
      <alignment horizontal="left" wrapText="1"/>
      <protection/>
    </xf>
    <xf numFmtId="0" fontId="0" fillId="40" borderId="15" xfId="0" applyFont="1" applyFill="1" applyBorder="1" applyAlignment="1">
      <alignment vertical="top" wrapText="1"/>
    </xf>
    <xf numFmtId="0" fontId="24" fillId="0" borderId="14" xfId="92" applyFont="1" applyFill="1" applyBorder="1" applyAlignment="1">
      <alignment horizontal="left" wrapText="1"/>
      <protection/>
    </xf>
    <xf numFmtId="49" fontId="24" fillId="0" borderId="14" xfId="92" applyNumberFormat="1" applyFont="1" applyFill="1" applyBorder="1" applyAlignment="1">
      <alignment horizontal="center" wrapText="1"/>
      <protection/>
    </xf>
    <xf numFmtId="0" fontId="23" fillId="0" borderId="14" xfId="92" applyFont="1" applyFill="1" applyBorder="1" applyAlignment="1">
      <alignment wrapText="1"/>
      <protection/>
    </xf>
    <xf numFmtId="4" fontId="24" fillId="0" borderId="14" xfId="92" applyNumberFormat="1" applyFont="1" applyFill="1" applyBorder="1" applyAlignment="1">
      <alignment horizontal="right"/>
      <protection/>
    </xf>
    <xf numFmtId="0" fontId="0" fillId="40" borderId="15" xfId="0" applyFont="1" applyFill="1" applyBorder="1" applyAlignment="1">
      <alignment vertical="top" wrapText="1"/>
    </xf>
    <xf numFmtId="49" fontId="24" fillId="0" borderId="16" xfId="92" applyNumberFormat="1" applyFont="1" applyFill="1" applyBorder="1" applyAlignment="1">
      <alignment horizontal="center" wrapText="1"/>
      <protection/>
    </xf>
    <xf numFmtId="0" fontId="23" fillId="0" borderId="16" xfId="92" applyFont="1" applyFill="1" applyBorder="1" applyAlignment="1">
      <alignment wrapText="1"/>
      <protection/>
    </xf>
    <xf numFmtId="4" fontId="24" fillId="0" borderId="16" xfId="92" applyNumberFormat="1" applyFont="1" applyFill="1" applyBorder="1" applyAlignment="1">
      <alignment horizontal="right"/>
      <protection/>
    </xf>
    <xf numFmtId="0" fontId="24" fillId="0" borderId="19" xfId="92" applyFont="1" applyFill="1" applyBorder="1" applyAlignment="1">
      <alignment horizontal="left" wrapText="1"/>
      <protection/>
    </xf>
    <xf numFmtId="0" fontId="23" fillId="0" borderId="19" xfId="92" applyFont="1" applyFill="1" applyBorder="1" applyAlignment="1">
      <alignment horizontal="center" wrapText="1"/>
      <protection/>
    </xf>
    <xf numFmtId="0" fontId="23" fillId="0" borderId="19" xfId="92" applyFont="1" applyFill="1" applyBorder="1" applyAlignment="1">
      <alignment horizontal="center"/>
      <protection/>
    </xf>
    <xf numFmtId="0" fontId="23" fillId="0" borderId="19" xfId="92" applyFont="1" applyFill="1" applyBorder="1" applyAlignment="1">
      <alignment wrapText="1"/>
      <protection/>
    </xf>
    <xf numFmtId="4" fontId="25" fillId="0" borderId="19" xfId="92" applyNumberFormat="1" applyFont="1" applyFill="1" applyBorder="1" applyAlignment="1">
      <alignment horizontal="right"/>
      <protection/>
    </xf>
    <xf numFmtId="0" fontId="0" fillId="0" borderId="29" xfId="92" applyFont="1" applyFill="1" applyBorder="1" applyAlignment="1">
      <alignment horizontal="left" wrapText="1"/>
      <protection/>
    </xf>
    <xf numFmtId="0" fontId="0" fillId="0" borderId="29" xfId="92" applyFont="1" applyFill="1" applyBorder="1" applyAlignment="1">
      <alignment horizontal="center"/>
      <protection/>
    </xf>
    <xf numFmtId="4" fontId="23" fillId="0" borderId="29" xfId="92" applyNumberFormat="1" applyFont="1" applyFill="1" applyBorder="1" applyAlignment="1">
      <alignment horizontal="right"/>
      <protection/>
    </xf>
    <xf numFmtId="4" fontId="0" fillId="0" borderId="21" xfId="92" applyNumberFormat="1" applyFont="1" applyFill="1" applyBorder="1" applyAlignment="1">
      <alignment horizontal="right"/>
      <protection/>
    </xf>
    <xf numFmtId="0" fontId="44" fillId="0" borderId="15" xfId="92" applyFont="1" applyFill="1" applyBorder="1" applyAlignment="1">
      <alignment horizontal="left" wrapText="1"/>
      <protection/>
    </xf>
    <xf numFmtId="0" fontId="25" fillId="0" borderId="15" xfId="93" applyFont="1" applyFill="1" applyBorder="1" applyAlignment="1">
      <alignment horizontal="center" wrapText="1"/>
      <protection/>
    </xf>
    <xf numFmtId="0" fontId="23" fillId="7" borderId="23" xfId="93" applyFont="1" applyFill="1" applyBorder="1" applyAlignment="1">
      <alignment horizontal="center" wrapText="1"/>
      <protection/>
    </xf>
    <xf numFmtId="4" fontId="20" fillId="0" borderId="15" xfId="93" applyNumberFormat="1" applyFont="1" applyFill="1" applyBorder="1" applyAlignment="1">
      <alignment horizontal="right"/>
      <protection/>
    </xf>
    <xf numFmtId="49" fontId="49" fillId="0" borderId="15" xfId="92" applyNumberFormat="1" applyFont="1" applyFill="1" applyBorder="1" applyAlignment="1">
      <alignment horizontal="left" wrapText="1"/>
      <protection/>
    </xf>
    <xf numFmtId="0" fontId="44" fillId="0" borderId="15" xfId="92" applyFont="1" applyFill="1" applyBorder="1" applyAlignment="1">
      <alignment horizontal="center" wrapText="1"/>
      <protection/>
    </xf>
    <xf numFmtId="49" fontId="50" fillId="0" borderId="14" xfId="96" applyNumberFormat="1" applyFont="1" applyFill="1" applyBorder="1" applyAlignment="1">
      <alignment vertical="top" wrapText="1"/>
      <protection/>
    </xf>
    <xf numFmtId="49" fontId="0" fillId="0" borderId="15" xfId="93" applyNumberFormat="1" applyFont="1" applyFill="1" applyBorder="1" applyAlignment="1">
      <alignment horizontal="left" wrapText="1"/>
      <protection/>
    </xf>
    <xf numFmtId="0" fontId="20" fillId="0" borderId="15" xfId="92" applyFont="1" applyFill="1" applyBorder="1" applyAlignment="1">
      <alignment horizontal="center"/>
      <protection/>
    </xf>
    <xf numFmtId="0" fontId="0" fillId="0" borderId="15" xfId="92" applyFont="1" applyFill="1" applyBorder="1" applyAlignment="1">
      <alignment horizontal="left" vertical="top" wrapText="1"/>
      <protection/>
    </xf>
    <xf numFmtId="49" fontId="0" fillId="0" borderId="0" xfId="92" applyNumberFormat="1" applyFont="1" applyFill="1" applyBorder="1" applyAlignment="1">
      <alignment horizontal="left" wrapText="1"/>
      <protection/>
    </xf>
    <xf numFmtId="0" fontId="23" fillId="0" borderId="32" xfId="97" applyNumberFormat="1" applyFont="1" applyFill="1" applyBorder="1" applyAlignment="1">
      <alignment vertical="top" wrapText="1"/>
      <protection/>
    </xf>
    <xf numFmtId="0" fontId="23" fillId="0" borderId="23" xfId="92" applyFont="1" applyFill="1" applyBorder="1" applyAlignment="1">
      <alignment horizontal="left" wrapText="1"/>
      <protection/>
    </xf>
    <xf numFmtId="0" fontId="23" fillId="0" borderId="29" xfId="92" applyFont="1" applyFill="1" applyBorder="1" applyAlignment="1">
      <alignment horizontal="center"/>
      <protection/>
    </xf>
    <xf numFmtId="0" fontId="23" fillId="0" borderId="29" xfId="92" applyFont="1" applyFill="1" applyBorder="1" applyAlignment="1">
      <alignment horizontal="center" wrapText="1"/>
      <protection/>
    </xf>
    <xf numFmtId="0" fontId="59" fillId="0" borderId="15" xfId="92" applyFont="1" applyFill="1" applyBorder="1" applyAlignment="1">
      <alignment horizontal="center" wrapText="1"/>
      <protection/>
    </xf>
    <xf numFmtId="0" fontId="23" fillId="0" borderId="14" xfId="92" applyFont="1" applyFill="1" applyBorder="1" applyAlignment="1">
      <alignment horizontal="center" wrapText="1"/>
      <protection/>
    </xf>
    <xf numFmtId="0" fontId="23" fillId="0" borderId="14" xfId="92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vertical="top" wrapText="1"/>
    </xf>
    <xf numFmtId="0" fontId="23" fillId="0" borderId="16" xfId="92" applyFont="1" applyFill="1" applyBorder="1" applyAlignment="1">
      <alignment horizontal="center" wrapText="1"/>
      <protection/>
    </xf>
    <xf numFmtId="0" fontId="23" fillId="0" borderId="16" xfId="92" applyFont="1" applyFill="1" applyBorder="1" applyAlignment="1">
      <alignment horizontal="center"/>
      <protection/>
    </xf>
    <xf numFmtId="0" fontId="60" fillId="0" borderId="17" xfId="0" applyFont="1" applyFill="1" applyBorder="1" applyAlignment="1">
      <alignment wrapText="1"/>
    </xf>
    <xf numFmtId="0" fontId="0" fillId="0" borderId="15" xfId="0" applyFill="1" applyBorder="1" applyAlignment="1">
      <alignment vertical="top" wrapText="1"/>
    </xf>
    <xf numFmtId="0" fontId="45" fillId="0" borderId="15" xfId="0" applyFont="1" applyFill="1" applyBorder="1" applyAlignment="1">
      <alignment wrapText="1"/>
    </xf>
    <xf numFmtId="0" fontId="23" fillId="0" borderId="15" xfId="0" applyFont="1" applyFill="1" applyBorder="1" applyAlignment="1">
      <alignment wrapText="1"/>
    </xf>
    <xf numFmtId="0" fontId="23" fillId="0" borderId="15" xfId="97" applyNumberFormat="1" applyFont="1" applyFill="1" applyBorder="1" applyAlignment="1">
      <alignment vertical="top" wrapText="1"/>
      <protection/>
    </xf>
    <xf numFmtId="0" fontId="0" fillId="0" borderId="15" xfId="0" applyNumberFormat="1" applyFont="1" applyFill="1" applyBorder="1" applyAlignment="1">
      <alignment vertical="top" wrapText="1"/>
    </xf>
    <xf numFmtId="0" fontId="47" fillId="0" borderId="32" xfId="90" applyFont="1" applyFill="1" applyBorder="1" applyAlignment="1">
      <alignment vertical="center" wrapText="1"/>
      <protection/>
    </xf>
    <xf numFmtId="0" fontId="48" fillId="0" borderId="15" xfId="0" applyFont="1" applyFill="1" applyBorder="1" applyAlignment="1">
      <alignment wrapText="1"/>
    </xf>
    <xf numFmtId="0" fontId="0" fillId="0" borderId="15" xfId="97" applyNumberFormat="1" applyFont="1" applyFill="1" applyBorder="1" applyAlignment="1">
      <alignment vertical="top" wrapText="1"/>
      <protection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47" fillId="0" borderId="15" xfId="90" applyFont="1" applyFill="1" applyBorder="1" applyAlignment="1">
      <alignment vertical="center" wrapText="1"/>
      <protection/>
    </xf>
    <xf numFmtId="49" fontId="0" fillId="0" borderId="0" xfId="0" applyNumberFormat="1" applyFont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Continuous" wrapTex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48" fillId="0" borderId="17" xfId="0" applyFont="1" applyBorder="1" applyAlignment="1">
      <alignment wrapText="1"/>
    </xf>
    <xf numFmtId="4" fontId="0" fillId="0" borderId="17" xfId="0" applyNumberFormat="1" applyFont="1" applyFill="1" applyBorder="1" applyAlignment="1">
      <alignment horizontal="right"/>
    </xf>
    <xf numFmtId="0" fontId="44" fillId="0" borderId="17" xfId="0" applyFont="1" applyBorder="1" applyAlignment="1">
      <alignment wrapText="1"/>
    </xf>
    <xf numFmtId="49" fontId="0" fillId="0" borderId="17" xfId="0" applyNumberFormat="1" applyFont="1" applyBorder="1" applyAlignment="1">
      <alignment horizontal="center" wrapText="1"/>
    </xf>
    <xf numFmtId="0" fontId="44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/>
    </xf>
    <xf numFmtId="0" fontId="44" fillId="0" borderId="17" xfId="0" applyFont="1" applyBorder="1" applyAlignment="1">
      <alignment horizontal="center" vertical="top" wrapText="1"/>
    </xf>
    <xf numFmtId="0" fontId="0" fillId="41" borderId="17" xfId="0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17" xfId="0" applyFont="1" applyFill="1" applyBorder="1" applyAlignment="1">
      <alignment horizontal="left" vertical="top" wrapText="1"/>
    </xf>
    <xf numFmtId="0" fontId="51" fillId="0" borderId="17" xfId="0" applyFont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Border="1" applyAlignment="1">
      <alignment horizontal="left" vertical="top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justify" vertical="top" wrapText="1"/>
    </xf>
    <xf numFmtId="0" fontId="44" fillId="0" borderId="17" xfId="0" applyFont="1" applyFill="1" applyBorder="1" applyAlignment="1">
      <alignment horizontal="left" vertical="top" wrapText="1"/>
    </xf>
    <xf numFmtId="0" fontId="0" fillId="0" borderId="17" xfId="0" applyNumberFormat="1" applyFont="1" applyBorder="1" applyAlignment="1">
      <alignment vertical="top" wrapText="1"/>
    </xf>
    <xf numFmtId="0" fontId="61" fillId="0" borderId="17" xfId="0" applyFont="1" applyBorder="1" applyAlignment="1">
      <alignment wrapText="1"/>
    </xf>
    <xf numFmtId="0" fontId="0" fillId="7" borderId="17" xfId="0" applyFont="1" applyFill="1" applyBorder="1" applyAlignment="1">
      <alignment horizontal="left" vertical="top" wrapText="1"/>
    </xf>
    <xf numFmtId="0" fontId="51" fillId="0" borderId="17" xfId="0" applyFont="1" applyBorder="1" applyAlignment="1">
      <alignment wrapText="1"/>
    </xf>
    <xf numFmtId="49" fontId="44" fillId="0" borderId="17" xfId="0" applyNumberFormat="1" applyFont="1" applyBorder="1" applyAlignment="1">
      <alignment horizontal="center" wrapText="1"/>
    </xf>
    <xf numFmtId="0" fontId="44" fillId="0" borderId="17" xfId="0" applyFont="1" applyFill="1" applyBorder="1" applyAlignment="1">
      <alignment horizontal="center" wrapText="1"/>
    </xf>
    <xf numFmtId="49" fontId="44" fillId="0" borderId="17" xfId="0" applyNumberFormat="1" applyFont="1" applyBorder="1" applyAlignment="1">
      <alignment wrapText="1"/>
    </xf>
    <xf numFmtId="4" fontId="44" fillId="0" borderId="17" xfId="0" applyNumberFormat="1" applyFont="1" applyFill="1" applyBorder="1" applyAlignment="1">
      <alignment horizontal="right"/>
    </xf>
    <xf numFmtId="49" fontId="44" fillId="7" borderId="17" xfId="0" applyNumberFormat="1" applyFont="1" applyFill="1" applyBorder="1" applyAlignment="1">
      <alignment horizontal="center" wrapText="1"/>
    </xf>
    <xf numFmtId="49" fontId="0" fillId="7" borderId="17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49" fontId="44" fillId="0" borderId="17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207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2" fillId="0" borderId="17" xfId="0" applyFont="1" applyBorder="1" applyAlignment="1">
      <alignment vertical="top" wrapText="1"/>
    </xf>
    <xf numFmtId="0" fontId="63" fillId="0" borderId="33" xfId="51" applyNumberFormat="1" applyFont="1" applyFill="1" applyBorder="1" applyAlignment="1">
      <alignment horizontal="left" wrapText="1" readingOrder="1"/>
      <protection/>
    </xf>
    <xf numFmtId="0" fontId="64" fillId="0" borderId="33" xfId="51" applyNumberFormat="1" applyFont="1" applyFill="1" applyBorder="1" applyAlignment="1">
      <alignment horizontal="left" wrapText="1" readingOrder="1"/>
      <protection/>
    </xf>
    <xf numFmtId="0" fontId="44" fillId="0" borderId="17" xfId="0" applyFont="1" applyBorder="1" applyAlignment="1">
      <alignment horizontal="center" vertical="center" wrapText="1"/>
    </xf>
    <xf numFmtId="49" fontId="44" fillId="0" borderId="34" xfId="0" applyNumberFormat="1" applyFont="1" applyFill="1" applyBorder="1" applyAlignment="1">
      <alignment horizontal="center" vertical="center" wrapText="1"/>
    </xf>
    <xf numFmtId="49" fontId="44" fillId="0" borderId="35" xfId="0" applyNumberFormat="1" applyFont="1" applyFill="1" applyBorder="1" applyAlignment="1">
      <alignment horizontal="center" vertical="center" wrapText="1"/>
    </xf>
    <xf numFmtId="49" fontId="44" fillId="0" borderId="36" xfId="0" applyNumberFormat="1" applyFont="1" applyBorder="1" applyAlignment="1">
      <alignment horizontal="center" wrapText="1"/>
    </xf>
    <xf numFmtId="0" fontId="0" fillId="0" borderId="37" xfId="0" applyFont="1" applyBorder="1" applyAlignment="1">
      <alignment wrapText="1"/>
    </xf>
    <xf numFmtId="49" fontId="44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1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_032-6-РД от15122017 бюджет 2018" xfId="91"/>
    <cellStyle name="Обычный 3" xfId="92"/>
    <cellStyle name="Обычный 3_уточнение март2019 (приложения)" xfId="93"/>
    <cellStyle name="Обычный 4" xfId="94"/>
    <cellStyle name="Обычный_273-4-РД от16112011 о бюджете на 2012г прил (опубл №103 от23122011)" xfId="95"/>
    <cellStyle name="Обычный_cв март (6)_сводная" xfId="96"/>
    <cellStyle name="Обычный_прил5 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G234"/>
  <sheetViews>
    <sheetView showGridLines="0" tabSelected="1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48.57421875" style="321" customWidth="1"/>
    <col min="2" max="2" width="16.57421875" style="328" customWidth="1"/>
    <col min="3" max="3" width="22.28125" style="328" customWidth="1"/>
    <col min="4" max="4" width="16.8515625" style="322" customWidth="1"/>
    <col min="5" max="5" width="15.8515625" style="321" customWidth="1"/>
    <col min="6" max="6" width="11.140625" style="321" bestFit="1" customWidth="1"/>
    <col min="7" max="16384" width="9.140625" style="321" customWidth="1"/>
  </cols>
  <sheetData>
    <row r="1" spans="2:4" ht="12.75">
      <c r="B1" s="283"/>
      <c r="C1" s="283"/>
      <c r="D1" s="322" t="s">
        <v>522</v>
      </c>
    </row>
    <row r="2" spans="2:4" ht="12.75">
      <c r="B2" s="283"/>
      <c r="C2" s="283"/>
      <c r="D2" s="322" t="s">
        <v>523</v>
      </c>
    </row>
    <row r="3" spans="2:4" ht="12.75">
      <c r="B3" s="283"/>
      <c r="C3" s="283"/>
      <c r="D3" s="284" t="s">
        <v>805</v>
      </c>
    </row>
    <row r="4" spans="1:4" ht="12.75">
      <c r="A4" s="337" t="s">
        <v>896</v>
      </c>
      <c r="B4" s="338"/>
      <c r="C4" s="338"/>
      <c r="D4" s="285"/>
    </row>
    <row r="5" spans="1:4" ht="12.75">
      <c r="A5" s="283"/>
      <c r="B5" s="323"/>
      <c r="C5" s="323"/>
      <c r="D5" s="324" t="s">
        <v>328</v>
      </c>
    </row>
    <row r="6" spans="1:4" ht="12.75">
      <c r="A6" s="332" t="s">
        <v>158</v>
      </c>
      <c r="B6" s="335" t="s">
        <v>532</v>
      </c>
      <c r="C6" s="336"/>
      <c r="D6" s="333" t="s">
        <v>397</v>
      </c>
    </row>
    <row r="7" spans="1:4" ht="25.5">
      <c r="A7" s="332"/>
      <c r="B7" s="310" t="s">
        <v>492</v>
      </c>
      <c r="C7" s="310" t="s">
        <v>493</v>
      </c>
      <c r="D7" s="334"/>
    </row>
    <row r="8" spans="1:4" ht="12.75">
      <c r="A8" s="295">
        <v>1</v>
      </c>
      <c r="B8" s="310">
        <v>2</v>
      </c>
      <c r="C8" s="310">
        <v>3</v>
      </c>
      <c r="D8" s="311">
        <v>4</v>
      </c>
    </row>
    <row r="9" spans="1:6" ht="12.75">
      <c r="A9" s="293" t="s">
        <v>179</v>
      </c>
      <c r="B9" s="312"/>
      <c r="C9" s="312"/>
      <c r="D9" s="313">
        <f>D10+D78+D110+D119+D123+D135+D144+D149+D189+D201+D206+D210+D223+D219</f>
        <v>747204256.4699999</v>
      </c>
      <c r="F9" s="327"/>
    </row>
    <row r="10" spans="1:4" ht="12.75">
      <c r="A10" s="293" t="s">
        <v>443</v>
      </c>
      <c r="B10" s="314" t="s">
        <v>553</v>
      </c>
      <c r="C10" s="312"/>
      <c r="D10" s="313">
        <f>D11+D41</f>
        <v>486116691.47</v>
      </c>
    </row>
    <row r="11" spans="1:4" ht="12.75">
      <c r="A11" s="293" t="s">
        <v>258</v>
      </c>
      <c r="B11" s="314" t="s">
        <v>553</v>
      </c>
      <c r="C11" s="310" t="s">
        <v>535</v>
      </c>
      <c r="D11" s="313">
        <f>D148+D12+D21+D28+D35+D38</f>
        <v>13984403.610000001</v>
      </c>
    </row>
    <row r="12" spans="1:4" ht="38.25">
      <c r="A12" s="293" t="s">
        <v>264</v>
      </c>
      <c r="B12" s="310" t="s">
        <v>553</v>
      </c>
      <c r="C12" s="310" t="s">
        <v>267</v>
      </c>
      <c r="D12" s="313">
        <f>D13+D18</f>
        <v>3562988.3000000003</v>
      </c>
    </row>
    <row r="13" spans="1:4" ht="89.25">
      <c r="A13" s="286" t="s">
        <v>269</v>
      </c>
      <c r="B13" s="292" t="s">
        <v>553</v>
      </c>
      <c r="C13" s="292" t="s">
        <v>268</v>
      </c>
      <c r="D13" s="290">
        <f>D14+D16</f>
        <v>3146047.6900000004</v>
      </c>
    </row>
    <row r="14" spans="1:4" ht="63.75">
      <c r="A14" s="286" t="s">
        <v>288</v>
      </c>
      <c r="B14" s="292" t="s">
        <v>553</v>
      </c>
      <c r="C14" s="292" t="s">
        <v>270</v>
      </c>
      <c r="D14" s="290">
        <f>D15</f>
        <v>1852632.08</v>
      </c>
    </row>
    <row r="15" spans="1:4" ht="76.5">
      <c r="A15" s="286" t="s">
        <v>289</v>
      </c>
      <c r="B15" s="292" t="s">
        <v>553</v>
      </c>
      <c r="C15" s="292" t="s">
        <v>449</v>
      </c>
      <c r="D15" s="290">
        <v>1852632.08</v>
      </c>
    </row>
    <row r="16" spans="1:4" ht="38.25">
      <c r="A16" s="286" t="s">
        <v>584</v>
      </c>
      <c r="B16" s="292" t="s">
        <v>553</v>
      </c>
      <c r="C16" s="292" t="s">
        <v>583</v>
      </c>
      <c r="D16" s="290">
        <f>D17</f>
        <v>1293415.61</v>
      </c>
    </row>
    <row r="17" spans="1:4" ht="38.25">
      <c r="A17" s="286" t="s">
        <v>585</v>
      </c>
      <c r="B17" s="292" t="s">
        <v>553</v>
      </c>
      <c r="C17" s="292" t="s">
        <v>582</v>
      </c>
      <c r="D17" s="290">
        <v>1293415.61</v>
      </c>
    </row>
    <row r="18" spans="1:4" ht="76.5">
      <c r="A18" s="286" t="s">
        <v>295</v>
      </c>
      <c r="B18" s="292" t="s">
        <v>553</v>
      </c>
      <c r="C18" s="292" t="s">
        <v>294</v>
      </c>
      <c r="D18" s="290">
        <f>D19</f>
        <v>416940.61</v>
      </c>
    </row>
    <row r="19" spans="1:4" ht="76.5">
      <c r="A19" s="286" t="s">
        <v>297</v>
      </c>
      <c r="B19" s="292" t="s">
        <v>553</v>
      </c>
      <c r="C19" s="292" t="s">
        <v>296</v>
      </c>
      <c r="D19" s="290">
        <f>D20</f>
        <v>416940.61</v>
      </c>
    </row>
    <row r="20" spans="1:4" ht="76.5">
      <c r="A20" s="286" t="s">
        <v>299</v>
      </c>
      <c r="B20" s="292" t="s">
        <v>553</v>
      </c>
      <c r="C20" s="292" t="s">
        <v>298</v>
      </c>
      <c r="D20" s="290">
        <v>416940.61</v>
      </c>
    </row>
    <row r="21" spans="1:4" ht="25.5">
      <c r="A21" s="293" t="s">
        <v>600</v>
      </c>
      <c r="B21" s="310" t="s">
        <v>553</v>
      </c>
      <c r="C21" s="310" t="s">
        <v>303</v>
      </c>
      <c r="D21" s="313">
        <f>D22+D25</f>
        <v>9522179.05</v>
      </c>
    </row>
    <row r="22" spans="1:4" ht="12.75">
      <c r="A22" s="286" t="s">
        <v>500</v>
      </c>
      <c r="B22" s="292" t="s">
        <v>553</v>
      </c>
      <c r="C22" s="292" t="s">
        <v>499</v>
      </c>
      <c r="D22" s="290">
        <f>D23</f>
        <v>9518439.05</v>
      </c>
    </row>
    <row r="23" spans="1:4" ht="12.75">
      <c r="A23" s="286" t="s">
        <v>502</v>
      </c>
      <c r="B23" s="292" t="s">
        <v>553</v>
      </c>
      <c r="C23" s="292" t="s">
        <v>501</v>
      </c>
      <c r="D23" s="290">
        <f>D24</f>
        <v>9518439.05</v>
      </c>
    </row>
    <row r="24" spans="1:4" ht="25.5">
      <c r="A24" s="286" t="s">
        <v>504</v>
      </c>
      <c r="B24" s="292" t="s">
        <v>553</v>
      </c>
      <c r="C24" s="292" t="s">
        <v>503</v>
      </c>
      <c r="D24" s="290">
        <v>9518439.05</v>
      </c>
    </row>
    <row r="25" spans="1:4" ht="12.75">
      <c r="A25" s="296" t="s">
        <v>593</v>
      </c>
      <c r="B25" s="292" t="s">
        <v>553</v>
      </c>
      <c r="C25" s="292" t="s">
        <v>594</v>
      </c>
      <c r="D25" s="290">
        <f>D26</f>
        <v>3740</v>
      </c>
    </row>
    <row r="26" spans="1:4" ht="12.75">
      <c r="A26" s="297" t="s">
        <v>595</v>
      </c>
      <c r="B26" s="292" t="s">
        <v>553</v>
      </c>
      <c r="C26" s="292" t="s">
        <v>596</v>
      </c>
      <c r="D26" s="290">
        <f>D27</f>
        <v>3740</v>
      </c>
    </row>
    <row r="27" spans="1:4" ht="25.5">
      <c r="A27" s="298" t="s">
        <v>597</v>
      </c>
      <c r="B27" s="292" t="s">
        <v>553</v>
      </c>
      <c r="C27" s="292" t="s">
        <v>598</v>
      </c>
      <c r="D27" s="290">
        <v>3740</v>
      </c>
    </row>
    <row r="28" spans="1:4" ht="25.5">
      <c r="A28" s="293" t="s">
        <v>305</v>
      </c>
      <c r="B28" s="310" t="s">
        <v>553</v>
      </c>
      <c r="C28" s="310" t="s">
        <v>304</v>
      </c>
      <c r="D28" s="313">
        <f>D32+D29</f>
        <v>733780.43</v>
      </c>
    </row>
    <row r="29" spans="1:4" ht="76.5">
      <c r="A29" s="299" t="s">
        <v>673</v>
      </c>
      <c r="B29" s="292" t="s">
        <v>553</v>
      </c>
      <c r="C29" s="292" t="s">
        <v>628</v>
      </c>
      <c r="D29" s="290">
        <f>D30</f>
        <v>317240.34</v>
      </c>
    </row>
    <row r="30" spans="1:4" ht="89.25">
      <c r="A30" s="299" t="s">
        <v>674</v>
      </c>
      <c r="B30" s="292" t="s">
        <v>553</v>
      </c>
      <c r="C30" s="292" t="s">
        <v>629</v>
      </c>
      <c r="D30" s="290">
        <f>D31</f>
        <v>317240.34</v>
      </c>
    </row>
    <row r="31" spans="1:4" ht="89.25">
      <c r="A31" s="299" t="s">
        <v>672</v>
      </c>
      <c r="B31" s="292" t="s">
        <v>553</v>
      </c>
      <c r="C31" s="292" t="s">
        <v>630</v>
      </c>
      <c r="D31" s="290">
        <v>317240.34</v>
      </c>
    </row>
    <row r="32" spans="1:4" ht="38.25">
      <c r="A32" s="286" t="s">
        <v>390</v>
      </c>
      <c r="B32" s="292" t="s">
        <v>553</v>
      </c>
      <c r="C32" s="292" t="s">
        <v>308</v>
      </c>
      <c r="D32" s="290">
        <f>D33</f>
        <v>416540.09</v>
      </c>
    </row>
    <row r="33" spans="1:4" ht="38.25">
      <c r="A33" s="286" t="s">
        <v>310</v>
      </c>
      <c r="B33" s="292" t="s">
        <v>553</v>
      </c>
      <c r="C33" s="292" t="s">
        <v>309</v>
      </c>
      <c r="D33" s="290">
        <f>D34</f>
        <v>416540.09</v>
      </c>
    </row>
    <row r="34" spans="1:4" ht="51">
      <c r="A34" s="286" t="s">
        <v>312</v>
      </c>
      <c r="B34" s="292" t="s">
        <v>553</v>
      </c>
      <c r="C34" s="292" t="s">
        <v>311</v>
      </c>
      <c r="D34" s="290">
        <v>416540.09</v>
      </c>
    </row>
    <row r="35" spans="1:4" ht="12.75">
      <c r="A35" s="293" t="s">
        <v>262</v>
      </c>
      <c r="B35" s="310" t="s">
        <v>553</v>
      </c>
      <c r="C35" s="310" t="s">
        <v>313</v>
      </c>
      <c r="D35" s="313">
        <f>D37+D36</f>
        <v>83700.73000000001</v>
      </c>
    </row>
    <row r="36" spans="1:4" ht="76.5">
      <c r="A36" s="286" t="s">
        <v>798</v>
      </c>
      <c r="B36" s="292" t="s">
        <v>553</v>
      </c>
      <c r="C36" s="292" t="s">
        <v>788</v>
      </c>
      <c r="D36" s="290">
        <v>24681.86</v>
      </c>
    </row>
    <row r="37" spans="1:4" ht="76.5">
      <c r="A37" s="287" t="s">
        <v>675</v>
      </c>
      <c r="B37" s="292" t="s">
        <v>553</v>
      </c>
      <c r="C37" s="292" t="s">
        <v>631</v>
      </c>
      <c r="D37" s="290">
        <v>59018.87</v>
      </c>
    </row>
    <row r="38" spans="1:4" ht="12.75">
      <c r="A38" s="300" t="s">
        <v>271</v>
      </c>
      <c r="B38" s="310" t="s">
        <v>553</v>
      </c>
      <c r="C38" s="310" t="s">
        <v>794</v>
      </c>
      <c r="D38" s="313">
        <f>D39</f>
        <v>81755.1</v>
      </c>
    </row>
    <row r="39" spans="1:4" ht="12.75">
      <c r="A39" s="298" t="s">
        <v>800</v>
      </c>
      <c r="B39" s="292"/>
      <c r="C39" s="292" t="s">
        <v>797</v>
      </c>
      <c r="D39" s="290">
        <f>D40</f>
        <v>81755.1</v>
      </c>
    </row>
    <row r="40" spans="1:4" ht="25.5">
      <c r="A40" s="298" t="s">
        <v>801</v>
      </c>
      <c r="B40" s="292"/>
      <c r="C40" s="292" t="s">
        <v>795</v>
      </c>
      <c r="D40" s="290">
        <v>81755.1</v>
      </c>
    </row>
    <row r="41" spans="1:4" ht="12.75">
      <c r="A41" s="293" t="s">
        <v>259</v>
      </c>
      <c r="B41" s="310" t="s">
        <v>553</v>
      </c>
      <c r="C41" s="310" t="s">
        <v>319</v>
      </c>
      <c r="D41" s="313">
        <f>D42+D71+D74+D76</f>
        <v>472132287.86</v>
      </c>
    </row>
    <row r="42" spans="1:4" ht="38.25">
      <c r="A42" s="293" t="s">
        <v>321</v>
      </c>
      <c r="B42" s="310" t="s">
        <v>553</v>
      </c>
      <c r="C42" s="310" t="s">
        <v>320</v>
      </c>
      <c r="D42" s="313">
        <f>D43+D45+D47+D49+D51+D53+D55+D57+D59+D61+D63+D65+D67+D69</f>
        <v>469627719.37</v>
      </c>
    </row>
    <row r="43" spans="1:7" ht="114.75">
      <c r="A43" s="287" t="s">
        <v>676</v>
      </c>
      <c r="B43" s="292" t="s">
        <v>553</v>
      </c>
      <c r="C43" s="288" t="s">
        <v>633</v>
      </c>
      <c r="D43" s="290">
        <f>D44</f>
        <v>33716998.99</v>
      </c>
      <c r="E43" s="325"/>
      <c r="F43" s="325"/>
      <c r="G43" s="325"/>
    </row>
    <row r="44" spans="1:4" ht="114.75">
      <c r="A44" s="287" t="s">
        <v>677</v>
      </c>
      <c r="B44" s="292" t="s">
        <v>553</v>
      </c>
      <c r="C44" s="288" t="s">
        <v>632</v>
      </c>
      <c r="D44" s="290">
        <v>33716998.99</v>
      </c>
    </row>
    <row r="45" spans="1:4" ht="89.25">
      <c r="A45" s="287" t="s">
        <v>678</v>
      </c>
      <c r="B45" s="292" t="s">
        <v>553</v>
      </c>
      <c r="C45" s="288" t="s">
        <v>634</v>
      </c>
      <c r="D45" s="290">
        <f>D46</f>
        <v>18124469.42</v>
      </c>
    </row>
    <row r="46" spans="1:4" ht="89.25">
      <c r="A46" s="287" t="s">
        <v>679</v>
      </c>
      <c r="B46" s="292" t="s">
        <v>553</v>
      </c>
      <c r="C46" s="288" t="s">
        <v>635</v>
      </c>
      <c r="D46" s="290">
        <v>18124469.42</v>
      </c>
    </row>
    <row r="47" spans="1:4" ht="76.5">
      <c r="A47" s="331" t="s">
        <v>899</v>
      </c>
      <c r="B47" s="292" t="s">
        <v>553</v>
      </c>
      <c r="C47" s="288" t="s">
        <v>636</v>
      </c>
      <c r="D47" s="290">
        <f>D48</f>
        <v>3327961.55</v>
      </c>
    </row>
    <row r="48" spans="1:4" ht="76.5">
      <c r="A48" s="331" t="s">
        <v>900</v>
      </c>
      <c r="B48" s="292" t="s">
        <v>553</v>
      </c>
      <c r="C48" s="288" t="s">
        <v>637</v>
      </c>
      <c r="D48" s="290">
        <v>3327961.55</v>
      </c>
    </row>
    <row r="49" spans="1:4" ht="63.75">
      <c r="A49" s="331" t="s">
        <v>901</v>
      </c>
      <c r="B49" s="292" t="s">
        <v>553</v>
      </c>
      <c r="C49" s="288" t="s">
        <v>873</v>
      </c>
      <c r="D49" s="290">
        <f>D50</f>
        <v>349467</v>
      </c>
    </row>
    <row r="50" spans="1:4" ht="76.5">
      <c r="A50" s="331" t="s">
        <v>902</v>
      </c>
      <c r="B50" s="292" t="s">
        <v>553</v>
      </c>
      <c r="C50" s="288" t="s">
        <v>874</v>
      </c>
      <c r="D50" s="290">
        <v>349467</v>
      </c>
    </row>
    <row r="51" spans="1:4" ht="42.75" customHeight="1">
      <c r="A51" s="331" t="s">
        <v>903</v>
      </c>
      <c r="B51" s="292" t="s">
        <v>553</v>
      </c>
      <c r="C51" s="288" t="s">
        <v>640</v>
      </c>
      <c r="D51" s="290">
        <f>D52</f>
        <v>3698734.52</v>
      </c>
    </row>
    <row r="52" spans="1:4" ht="51">
      <c r="A52" s="331" t="s">
        <v>904</v>
      </c>
      <c r="B52" s="292" t="s">
        <v>553</v>
      </c>
      <c r="C52" s="288" t="s">
        <v>641</v>
      </c>
      <c r="D52" s="290">
        <v>3698734.52</v>
      </c>
    </row>
    <row r="53" spans="1:4" ht="51">
      <c r="A53" s="287" t="s">
        <v>680</v>
      </c>
      <c r="B53" s="292" t="s">
        <v>553</v>
      </c>
      <c r="C53" s="288" t="s">
        <v>638</v>
      </c>
      <c r="D53" s="290">
        <f>D54</f>
        <v>5484839</v>
      </c>
    </row>
    <row r="54" spans="1:4" ht="63.75">
      <c r="A54" s="287" t="s">
        <v>681</v>
      </c>
      <c r="B54" s="292" t="s">
        <v>553</v>
      </c>
      <c r="C54" s="288" t="s">
        <v>639</v>
      </c>
      <c r="D54" s="290">
        <v>5484839</v>
      </c>
    </row>
    <row r="55" spans="1:4" ht="51" hidden="1">
      <c r="A55" s="287" t="s">
        <v>682</v>
      </c>
      <c r="B55" s="292" t="s">
        <v>553</v>
      </c>
      <c r="C55" s="288" t="s">
        <v>790</v>
      </c>
      <c r="D55" s="290">
        <f>D56</f>
        <v>0</v>
      </c>
    </row>
    <row r="56" spans="1:4" ht="51" hidden="1">
      <c r="A56" s="287" t="s">
        <v>683</v>
      </c>
      <c r="B56" s="292" t="s">
        <v>553</v>
      </c>
      <c r="C56" s="288" t="s">
        <v>789</v>
      </c>
      <c r="D56" s="290"/>
    </row>
    <row r="57" spans="1:4" ht="25.5">
      <c r="A57" s="287" t="s">
        <v>46</v>
      </c>
      <c r="B57" s="292" t="s">
        <v>553</v>
      </c>
      <c r="C57" s="315" t="s">
        <v>399</v>
      </c>
      <c r="D57" s="316">
        <f>D58</f>
        <v>5213232.7</v>
      </c>
    </row>
    <row r="58" spans="1:4" ht="38.25">
      <c r="A58" s="301" t="s">
        <v>875</v>
      </c>
      <c r="B58" s="292" t="s">
        <v>553</v>
      </c>
      <c r="C58" s="315" t="s">
        <v>400</v>
      </c>
      <c r="D58" s="316">
        <v>5213232.7</v>
      </c>
    </row>
    <row r="59" spans="1:4" ht="25.5">
      <c r="A59" s="331" t="s">
        <v>905</v>
      </c>
      <c r="B59" s="292" t="s">
        <v>553</v>
      </c>
      <c r="C59" s="288" t="s">
        <v>876</v>
      </c>
      <c r="D59" s="290">
        <f>D60</f>
        <v>155896370</v>
      </c>
    </row>
    <row r="60" spans="1:4" ht="38.25">
      <c r="A60" s="331" t="s">
        <v>906</v>
      </c>
      <c r="B60" s="292" t="s">
        <v>553</v>
      </c>
      <c r="C60" s="288" t="s">
        <v>877</v>
      </c>
      <c r="D60" s="290">
        <v>155896370</v>
      </c>
    </row>
    <row r="61" spans="1:4" ht="12.75">
      <c r="A61" s="302" t="s">
        <v>878</v>
      </c>
      <c r="B61" s="292" t="s">
        <v>553</v>
      </c>
      <c r="C61" s="292" t="s">
        <v>879</v>
      </c>
      <c r="D61" s="290">
        <f>D62</f>
        <v>55261374.19</v>
      </c>
    </row>
    <row r="62" spans="1:4" ht="12.75">
      <c r="A62" s="302" t="s">
        <v>521</v>
      </c>
      <c r="B62" s="292" t="s">
        <v>553</v>
      </c>
      <c r="C62" s="292" t="s">
        <v>401</v>
      </c>
      <c r="D62" s="290">
        <v>55261374.19</v>
      </c>
    </row>
    <row r="63" spans="1:4" ht="63.75">
      <c r="A63" s="331" t="s">
        <v>907</v>
      </c>
      <c r="B63" s="292" t="s">
        <v>553</v>
      </c>
      <c r="C63" s="288" t="s">
        <v>880</v>
      </c>
      <c r="D63" s="290">
        <f>D64</f>
        <v>5797348</v>
      </c>
    </row>
    <row r="64" spans="1:4" ht="63.75">
      <c r="A64" s="331" t="s">
        <v>908</v>
      </c>
      <c r="B64" s="292" t="s">
        <v>553</v>
      </c>
      <c r="C64" s="288" t="s">
        <v>881</v>
      </c>
      <c r="D64" s="290">
        <v>5797348</v>
      </c>
    </row>
    <row r="65" spans="1:4" ht="51">
      <c r="A65" s="287" t="s">
        <v>44</v>
      </c>
      <c r="B65" s="292" t="s">
        <v>553</v>
      </c>
      <c r="C65" s="288" t="s">
        <v>402</v>
      </c>
      <c r="D65" s="290">
        <f>D66</f>
        <v>41201</v>
      </c>
    </row>
    <row r="66" spans="1:4" ht="63.75">
      <c r="A66" s="287" t="s">
        <v>45</v>
      </c>
      <c r="B66" s="292" t="s">
        <v>553</v>
      </c>
      <c r="C66" s="288" t="s">
        <v>403</v>
      </c>
      <c r="D66" s="290">
        <v>41201</v>
      </c>
    </row>
    <row r="67" spans="1:4" ht="63.75">
      <c r="A67" s="287" t="s">
        <v>684</v>
      </c>
      <c r="B67" s="292" t="s">
        <v>553</v>
      </c>
      <c r="C67" s="288" t="s">
        <v>642</v>
      </c>
      <c r="D67" s="290">
        <f>D68</f>
        <v>6469412</v>
      </c>
    </row>
    <row r="68" spans="1:4" ht="63.75">
      <c r="A68" s="287" t="s">
        <v>685</v>
      </c>
      <c r="B68" s="292" t="s">
        <v>553</v>
      </c>
      <c r="C68" s="288" t="s">
        <v>643</v>
      </c>
      <c r="D68" s="290">
        <v>6469412</v>
      </c>
    </row>
    <row r="69" spans="1:4" ht="12.75">
      <c r="A69" s="286" t="s">
        <v>883</v>
      </c>
      <c r="B69" s="292" t="s">
        <v>553</v>
      </c>
      <c r="C69" s="292" t="s">
        <v>882</v>
      </c>
      <c r="D69" s="290">
        <f>D70</f>
        <v>176246311</v>
      </c>
    </row>
    <row r="70" spans="1:4" ht="12.75">
      <c r="A70" s="286" t="s">
        <v>178</v>
      </c>
      <c r="B70" s="292" t="s">
        <v>553</v>
      </c>
      <c r="C70" s="292" t="s">
        <v>404</v>
      </c>
      <c r="D70" s="290">
        <v>176246311</v>
      </c>
    </row>
    <row r="71" spans="1:4" ht="12.75">
      <c r="A71" s="293" t="s">
        <v>306</v>
      </c>
      <c r="B71" s="310" t="s">
        <v>553</v>
      </c>
      <c r="C71" s="310" t="s">
        <v>405</v>
      </c>
      <c r="D71" s="313">
        <f>D72+D73</f>
        <v>10500</v>
      </c>
    </row>
    <row r="72" spans="1:4" ht="38.25" hidden="1">
      <c r="A72" s="286" t="s">
        <v>176</v>
      </c>
      <c r="B72" s="292" t="s">
        <v>553</v>
      </c>
      <c r="C72" s="292" t="s">
        <v>406</v>
      </c>
      <c r="D72" s="290">
        <v>0</v>
      </c>
    </row>
    <row r="73" spans="1:4" ht="25.5">
      <c r="A73" s="286" t="s">
        <v>307</v>
      </c>
      <c r="B73" s="292" t="s">
        <v>553</v>
      </c>
      <c r="C73" s="292" t="s">
        <v>407</v>
      </c>
      <c r="D73" s="290">
        <v>10500</v>
      </c>
    </row>
    <row r="74" spans="1:4" ht="74.25" customHeight="1">
      <c r="A74" s="330" t="s">
        <v>897</v>
      </c>
      <c r="B74" s="310" t="s">
        <v>553</v>
      </c>
      <c r="C74" s="310" t="s">
        <v>894</v>
      </c>
      <c r="D74" s="313">
        <f>D75</f>
        <v>4261060.8</v>
      </c>
    </row>
    <row r="75" spans="1:4" ht="25.5">
      <c r="A75" s="331" t="s">
        <v>898</v>
      </c>
      <c r="B75" s="292" t="s">
        <v>553</v>
      </c>
      <c r="C75" s="292" t="s">
        <v>895</v>
      </c>
      <c r="D75" s="290">
        <v>4261060.8</v>
      </c>
    </row>
    <row r="76" spans="1:4" ht="38.25">
      <c r="A76" s="293" t="s">
        <v>512</v>
      </c>
      <c r="B76" s="310" t="s">
        <v>553</v>
      </c>
      <c r="C76" s="310" t="s">
        <v>511</v>
      </c>
      <c r="D76" s="313">
        <f>D77</f>
        <v>-1766992.31</v>
      </c>
    </row>
    <row r="77" spans="1:4" ht="51">
      <c r="A77" s="286" t="s">
        <v>47</v>
      </c>
      <c r="B77" s="292" t="s">
        <v>553</v>
      </c>
      <c r="C77" s="292" t="s">
        <v>408</v>
      </c>
      <c r="D77" s="290">
        <v>-1766992.31</v>
      </c>
    </row>
    <row r="78" spans="1:4" ht="25.5">
      <c r="A78" s="293" t="s">
        <v>457</v>
      </c>
      <c r="B78" s="310" t="s">
        <v>554</v>
      </c>
      <c r="C78" s="310"/>
      <c r="D78" s="313">
        <f>D79+D92</f>
        <v>133183490.62</v>
      </c>
    </row>
    <row r="79" spans="1:4" ht="12.75">
      <c r="A79" s="293" t="s">
        <v>258</v>
      </c>
      <c r="B79" s="314" t="s">
        <v>554</v>
      </c>
      <c r="C79" s="310" t="s">
        <v>535</v>
      </c>
      <c r="D79" s="313">
        <f>D80+D84+D88</f>
        <v>26214.26</v>
      </c>
    </row>
    <row r="80" spans="1:4" ht="38.25">
      <c r="A80" s="293" t="s">
        <v>264</v>
      </c>
      <c r="B80" s="310" t="s">
        <v>554</v>
      </c>
      <c r="C80" s="310" t="s">
        <v>267</v>
      </c>
      <c r="D80" s="313">
        <f>D81</f>
        <v>26400</v>
      </c>
    </row>
    <row r="81" spans="1:4" ht="25.5">
      <c r="A81" s="286" t="s">
        <v>291</v>
      </c>
      <c r="B81" s="292" t="s">
        <v>554</v>
      </c>
      <c r="C81" s="292" t="s">
        <v>290</v>
      </c>
      <c r="D81" s="290">
        <f>D82</f>
        <v>26400</v>
      </c>
    </row>
    <row r="82" spans="1:4" ht="51">
      <c r="A82" s="299" t="s">
        <v>422</v>
      </c>
      <c r="B82" s="317" t="s">
        <v>554</v>
      </c>
      <c r="C82" s="292" t="s">
        <v>498</v>
      </c>
      <c r="D82" s="290">
        <f>D83</f>
        <v>26400</v>
      </c>
    </row>
    <row r="83" spans="1:4" ht="51">
      <c r="A83" s="286" t="s">
        <v>293</v>
      </c>
      <c r="B83" s="292" t="s">
        <v>554</v>
      </c>
      <c r="C83" s="292" t="s">
        <v>292</v>
      </c>
      <c r="D83" s="290">
        <v>26400</v>
      </c>
    </row>
    <row r="84" spans="1:4" ht="25.5" hidden="1">
      <c r="A84" s="293" t="s">
        <v>600</v>
      </c>
      <c r="B84" s="310" t="s">
        <v>554</v>
      </c>
      <c r="C84" s="310" t="s">
        <v>303</v>
      </c>
      <c r="D84" s="313">
        <f>D85</f>
        <v>0</v>
      </c>
    </row>
    <row r="85" spans="1:4" ht="12.75" hidden="1">
      <c r="A85" s="297" t="s">
        <v>593</v>
      </c>
      <c r="B85" s="292" t="s">
        <v>554</v>
      </c>
      <c r="C85" s="292" t="s">
        <v>594</v>
      </c>
      <c r="D85" s="290">
        <f>D86</f>
        <v>0</v>
      </c>
    </row>
    <row r="86" spans="1:4" ht="12.75" hidden="1">
      <c r="A86" s="297" t="s">
        <v>595</v>
      </c>
      <c r="B86" s="292" t="s">
        <v>554</v>
      </c>
      <c r="C86" s="292" t="s">
        <v>596</v>
      </c>
      <c r="D86" s="290">
        <f>D87</f>
        <v>0</v>
      </c>
    </row>
    <row r="87" spans="1:4" ht="25.5" hidden="1">
      <c r="A87" s="298" t="s">
        <v>597</v>
      </c>
      <c r="B87" s="292" t="s">
        <v>554</v>
      </c>
      <c r="C87" s="292" t="s">
        <v>598</v>
      </c>
      <c r="D87" s="290">
        <v>0</v>
      </c>
    </row>
    <row r="88" spans="1:4" ht="12.75">
      <c r="A88" s="329" t="s">
        <v>271</v>
      </c>
      <c r="B88" s="310" t="s">
        <v>554</v>
      </c>
      <c r="C88" s="310" t="s">
        <v>794</v>
      </c>
      <c r="D88" s="313">
        <f>D89</f>
        <v>-185.74</v>
      </c>
    </row>
    <row r="89" spans="1:4" ht="12.75">
      <c r="A89" s="298" t="s">
        <v>800</v>
      </c>
      <c r="B89" s="292"/>
      <c r="C89" s="292" t="s">
        <v>797</v>
      </c>
      <c r="D89" s="290">
        <f>D90</f>
        <v>-185.74</v>
      </c>
    </row>
    <row r="90" spans="1:4" ht="25.5">
      <c r="A90" s="298" t="s">
        <v>801</v>
      </c>
      <c r="B90" s="292"/>
      <c r="C90" s="292" t="s">
        <v>795</v>
      </c>
      <c r="D90" s="290">
        <f>D91</f>
        <v>-185.74</v>
      </c>
    </row>
    <row r="91" spans="1:4" ht="25.5">
      <c r="A91" s="298" t="s">
        <v>799</v>
      </c>
      <c r="B91" s="292"/>
      <c r="C91" s="292" t="s">
        <v>796</v>
      </c>
      <c r="D91" s="290">
        <v>-185.74</v>
      </c>
    </row>
    <row r="92" spans="1:4" ht="12.75">
      <c r="A92" s="293" t="s">
        <v>259</v>
      </c>
      <c r="B92" s="314" t="s">
        <v>554</v>
      </c>
      <c r="C92" s="310" t="s">
        <v>319</v>
      </c>
      <c r="D92" s="313">
        <f>D93+D108</f>
        <v>133157276.36</v>
      </c>
    </row>
    <row r="93" spans="1:4" ht="38.25">
      <c r="A93" s="293" t="s">
        <v>321</v>
      </c>
      <c r="B93" s="314" t="s">
        <v>554</v>
      </c>
      <c r="C93" s="310" t="s">
        <v>320</v>
      </c>
      <c r="D93" s="313">
        <f>D94+D96+D98+D100+D102+D104+D106</f>
        <v>134102991.42</v>
      </c>
    </row>
    <row r="94" spans="1:4" ht="25.5">
      <c r="A94" s="301" t="s">
        <v>393</v>
      </c>
      <c r="B94" s="310" t="s">
        <v>554</v>
      </c>
      <c r="C94" s="318" t="s">
        <v>409</v>
      </c>
      <c r="D94" s="313">
        <f>D95</f>
        <v>43970181</v>
      </c>
    </row>
    <row r="95" spans="1:4" ht="25.5">
      <c r="A95" s="301" t="s">
        <v>510</v>
      </c>
      <c r="B95" s="292" t="s">
        <v>554</v>
      </c>
      <c r="C95" s="318" t="s">
        <v>410</v>
      </c>
      <c r="D95" s="290">
        <v>43970181</v>
      </c>
    </row>
    <row r="96" spans="1:4" ht="25.5">
      <c r="A96" s="301" t="s">
        <v>395</v>
      </c>
      <c r="B96" s="310" t="s">
        <v>554</v>
      </c>
      <c r="C96" s="318" t="s">
        <v>411</v>
      </c>
      <c r="D96" s="313">
        <f>D97</f>
        <v>29829162</v>
      </c>
    </row>
    <row r="97" spans="1:4" ht="25.5">
      <c r="A97" s="301" t="s">
        <v>396</v>
      </c>
      <c r="B97" s="292" t="s">
        <v>554</v>
      </c>
      <c r="C97" s="318" t="s">
        <v>412</v>
      </c>
      <c r="D97" s="290">
        <v>29829162</v>
      </c>
    </row>
    <row r="98" spans="1:4" ht="12.75" hidden="1">
      <c r="A98" s="303" t="s">
        <v>526</v>
      </c>
      <c r="B98" s="292" t="s">
        <v>554</v>
      </c>
      <c r="C98" s="319" t="s">
        <v>524</v>
      </c>
      <c r="D98" s="290">
        <f>D99</f>
        <v>0</v>
      </c>
    </row>
    <row r="99" spans="1:4" ht="12.75" hidden="1">
      <c r="A99" s="294" t="s">
        <v>527</v>
      </c>
      <c r="B99" s="292" t="s">
        <v>554</v>
      </c>
      <c r="C99" s="319" t="s">
        <v>525</v>
      </c>
      <c r="D99" s="290"/>
    </row>
    <row r="100" spans="1:4" ht="51">
      <c r="A100" s="286" t="s">
        <v>601</v>
      </c>
      <c r="B100" s="292" t="s">
        <v>554</v>
      </c>
      <c r="C100" s="292" t="s">
        <v>413</v>
      </c>
      <c r="D100" s="290">
        <f>D101</f>
        <v>103649</v>
      </c>
    </row>
    <row r="101" spans="1:4" ht="51">
      <c r="A101" s="286" t="s">
        <v>602</v>
      </c>
      <c r="B101" s="292" t="s">
        <v>554</v>
      </c>
      <c r="C101" s="292" t="s">
        <v>414</v>
      </c>
      <c r="D101" s="290">
        <v>103649</v>
      </c>
    </row>
    <row r="102" spans="1:4" ht="51">
      <c r="A102" s="286" t="s">
        <v>373</v>
      </c>
      <c r="B102" s="292" t="s">
        <v>554</v>
      </c>
      <c r="C102" s="292" t="s">
        <v>415</v>
      </c>
      <c r="D102" s="290">
        <f>D103</f>
        <v>6071609</v>
      </c>
    </row>
    <row r="103" spans="1:4" ht="51">
      <c r="A103" s="286" t="s">
        <v>177</v>
      </c>
      <c r="B103" s="292" t="s">
        <v>554</v>
      </c>
      <c r="C103" s="292" t="s">
        <v>416</v>
      </c>
      <c r="D103" s="290">
        <v>6071609</v>
      </c>
    </row>
    <row r="104" spans="1:4" ht="38.25">
      <c r="A104" s="303" t="s">
        <v>686</v>
      </c>
      <c r="B104" s="292" t="s">
        <v>554</v>
      </c>
      <c r="C104" s="288" t="s">
        <v>645</v>
      </c>
      <c r="D104" s="290">
        <f>D105</f>
        <v>40355933.42</v>
      </c>
    </row>
    <row r="105" spans="1:4" ht="38.25">
      <c r="A105" s="286" t="s">
        <v>687</v>
      </c>
      <c r="B105" s="292" t="s">
        <v>554</v>
      </c>
      <c r="C105" s="292" t="s">
        <v>644</v>
      </c>
      <c r="D105" s="290">
        <v>40355933.42</v>
      </c>
    </row>
    <row r="106" spans="1:4" ht="12.75">
      <c r="A106" s="286" t="s">
        <v>883</v>
      </c>
      <c r="B106" s="292" t="s">
        <v>554</v>
      </c>
      <c r="C106" s="292" t="s">
        <v>882</v>
      </c>
      <c r="D106" s="290">
        <f>D107</f>
        <v>13772457</v>
      </c>
    </row>
    <row r="107" spans="1:4" ht="12.75">
      <c r="A107" s="286" t="s">
        <v>178</v>
      </c>
      <c r="B107" s="292" t="s">
        <v>554</v>
      </c>
      <c r="C107" s="292" t="s">
        <v>404</v>
      </c>
      <c r="D107" s="290">
        <v>13772457</v>
      </c>
    </row>
    <row r="108" spans="1:4" ht="38.25">
      <c r="A108" s="293" t="s">
        <v>512</v>
      </c>
      <c r="B108" s="310" t="s">
        <v>554</v>
      </c>
      <c r="C108" s="310" t="s">
        <v>511</v>
      </c>
      <c r="D108" s="313">
        <f>D109</f>
        <v>-945715.06</v>
      </c>
    </row>
    <row r="109" spans="1:4" ht="51">
      <c r="A109" s="286" t="s">
        <v>47</v>
      </c>
      <c r="B109" s="292" t="s">
        <v>554</v>
      </c>
      <c r="C109" s="292" t="s">
        <v>408</v>
      </c>
      <c r="D109" s="290">
        <v>-945715.06</v>
      </c>
    </row>
    <row r="110" spans="1:4" ht="25.5">
      <c r="A110" s="293" t="s">
        <v>382</v>
      </c>
      <c r="B110" s="310" t="s">
        <v>160</v>
      </c>
      <c r="C110" s="310"/>
      <c r="D110" s="313">
        <f>D111</f>
        <v>35481.560000000005</v>
      </c>
    </row>
    <row r="111" spans="1:4" ht="12.75">
      <c r="A111" s="293" t="s">
        <v>258</v>
      </c>
      <c r="B111" s="310" t="s">
        <v>160</v>
      </c>
      <c r="C111" s="310" t="s">
        <v>535</v>
      </c>
      <c r="D111" s="313">
        <f>D112</f>
        <v>35481.560000000005</v>
      </c>
    </row>
    <row r="112" spans="1:4" ht="25.5">
      <c r="A112" s="293" t="s">
        <v>260</v>
      </c>
      <c r="B112" s="310" t="s">
        <v>160</v>
      </c>
      <c r="C112" s="310" t="s">
        <v>300</v>
      </c>
      <c r="D112" s="313">
        <f>D113</f>
        <v>35481.560000000005</v>
      </c>
    </row>
    <row r="113" spans="1:4" ht="25.5">
      <c r="A113" s="286" t="s">
        <v>302</v>
      </c>
      <c r="B113" s="292" t="s">
        <v>160</v>
      </c>
      <c r="C113" s="292" t="s">
        <v>301</v>
      </c>
      <c r="D113" s="290">
        <f>SUM(D114:D118)</f>
        <v>35481.560000000005</v>
      </c>
    </row>
    <row r="114" spans="1:4" ht="25.5">
      <c r="A114" s="299" t="s">
        <v>324</v>
      </c>
      <c r="B114" s="317" t="s">
        <v>160</v>
      </c>
      <c r="C114" s="292" t="s">
        <v>450</v>
      </c>
      <c r="D114" s="290">
        <v>35212.26</v>
      </c>
    </row>
    <row r="115" spans="1:4" ht="25.5" hidden="1">
      <c r="A115" s="299" t="s">
        <v>325</v>
      </c>
      <c r="B115" s="317" t="s">
        <v>160</v>
      </c>
      <c r="C115" s="292" t="s">
        <v>451</v>
      </c>
      <c r="D115" s="290"/>
    </row>
    <row r="116" spans="1:4" ht="25.5" hidden="1">
      <c r="A116" s="299" t="s">
        <v>326</v>
      </c>
      <c r="B116" s="317" t="s">
        <v>160</v>
      </c>
      <c r="C116" s="292" t="s">
        <v>452</v>
      </c>
      <c r="D116" s="290"/>
    </row>
    <row r="117" spans="1:4" ht="25.5">
      <c r="A117" s="304" t="s">
        <v>884</v>
      </c>
      <c r="B117" s="317" t="s">
        <v>160</v>
      </c>
      <c r="C117" s="292" t="s">
        <v>452</v>
      </c>
      <c r="D117" s="290">
        <v>269.3</v>
      </c>
    </row>
    <row r="118" spans="1:4" ht="25.5" hidden="1">
      <c r="A118" s="304" t="s">
        <v>41</v>
      </c>
      <c r="B118" s="317" t="s">
        <v>160</v>
      </c>
      <c r="C118" s="292" t="s">
        <v>42</v>
      </c>
      <c r="D118" s="290"/>
    </row>
    <row r="119" spans="1:4" ht="25.5" hidden="1">
      <c r="A119" s="305" t="s">
        <v>383</v>
      </c>
      <c r="B119" s="320" t="s">
        <v>164</v>
      </c>
      <c r="C119" s="310"/>
      <c r="D119" s="313">
        <f>D120</f>
        <v>0</v>
      </c>
    </row>
    <row r="120" spans="1:4" ht="12.75" hidden="1">
      <c r="A120" s="293" t="s">
        <v>258</v>
      </c>
      <c r="B120" s="320" t="s">
        <v>164</v>
      </c>
      <c r="C120" s="310" t="s">
        <v>535</v>
      </c>
      <c r="D120" s="313">
        <f>D121+D122</f>
        <v>0</v>
      </c>
    </row>
    <row r="121" spans="1:4" ht="25.5" hidden="1">
      <c r="A121" s="286" t="s">
        <v>394</v>
      </c>
      <c r="B121" s="292" t="s">
        <v>164</v>
      </c>
      <c r="C121" s="292" t="s">
        <v>175</v>
      </c>
      <c r="D121" s="290"/>
    </row>
    <row r="122" spans="1:4" ht="38.25" hidden="1">
      <c r="A122" s="286" t="s">
        <v>318</v>
      </c>
      <c r="B122" s="292" t="s">
        <v>164</v>
      </c>
      <c r="C122" s="292" t="s">
        <v>317</v>
      </c>
      <c r="D122" s="290"/>
    </row>
    <row r="123" spans="1:4" ht="12.75">
      <c r="A123" s="305" t="s">
        <v>384</v>
      </c>
      <c r="B123" s="320" t="s">
        <v>234</v>
      </c>
      <c r="C123" s="310"/>
      <c r="D123" s="313">
        <f>D124</f>
        <v>3374315.0200000005</v>
      </c>
    </row>
    <row r="124" spans="1:4" ht="12.75">
      <c r="A124" s="293" t="s">
        <v>258</v>
      </c>
      <c r="B124" s="320" t="s">
        <v>234</v>
      </c>
      <c r="C124" s="310" t="s">
        <v>535</v>
      </c>
      <c r="D124" s="313">
        <f>D125</f>
        <v>3374315.0200000005</v>
      </c>
    </row>
    <row r="125" spans="1:4" ht="38.25">
      <c r="A125" s="293" t="s">
        <v>261</v>
      </c>
      <c r="B125" s="310" t="s">
        <v>234</v>
      </c>
      <c r="C125" s="310" t="s">
        <v>460</v>
      </c>
      <c r="D125" s="313">
        <f>SUM(D126)</f>
        <v>3374315.0200000005</v>
      </c>
    </row>
    <row r="126" spans="1:4" ht="38.25">
      <c r="A126" s="286" t="s">
        <v>455</v>
      </c>
      <c r="B126" s="292" t="s">
        <v>234</v>
      </c>
      <c r="C126" s="292" t="s">
        <v>461</v>
      </c>
      <c r="D126" s="290">
        <f>D127+D129+D131+D133</f>
        <v>3374315.0200000005</v>
      </c>
    </row>
    <row r="127" spans="1:4" ht="76.5">
      <c r="A127" s="286" t="s">
        <v>701</v>
      </c>
      <c r="B127" s="292" t="s">
        <v>234</v>
      </c>
      <c r="C127" s="292" t="s">
        <v>462</v>
      </c>
      <c r="D127" s="290">
        <f>D128</f>
        <v>1691567.85</v>
      </c>
    </row>
    <row r="128" spans="1:4" ht="114.75">
      <c r="A128" s="306" t="s">
        <v>700</v>
      </c>
      <c r="B128" s="292" t="s">
        <v>234</v>
      </c>
      <c r="C128" s="292" t="s">
        <v>417</v>
      </c>
      <c r="D128" s="290">
        <v>1691567.85</v>
      </c>
    </row>
    <row r="129" spans="1:4" ht="89.25">
      <c r="A129" s="286" t="s">
        <v>456</v>
      </c>
      <c r="B129" s="292" t="s">
        <v>234</v>
      </c>
      <c r="C129" s="292" t="s">
        <v>463</v>
      </c>
      <c r="D129" s="290">
        <f>D130</f>
        <v>9137.06</v>
      </c>
    </row>
    <row r="130" spans="1:4" ht="127.5">
      <c r="A130" s="306" t="s">
        <v>702</v>
      </c>
      <c r="B130" s="292" t="s">
        <v>234</v>
      </c>
      <c r="C130" s="292" t="s">
        <v>418</v>
      </c>
      <c r="D130" s="290">
        <v>9137.06</v>
      </c>
    </row>
    <row r="131" spans="1:4" ht="76.5">
      <c r="A131" s="286" t="s">
        <v>458</v>
      </c>
      <c r="B131" s="292" t="s">
        <v>234</v>
      </c>
      <c r="C131" s="292" t="s">
        <v>464</v>
      </c>
      <c r="D131" s="290">
        <f>D132</f>
        <v>1867681.95</v>
      </c>
    </row>
    <row r="132" spans="1:4" ht="114.75">
      <c r="A132" s="298" t="s">
        <v>421</v>
      </c>
      <c r="B132" s="292" t="s">
        <v>234</v>
      </c>
      <c r="C132" s="292" t="s">
        <v>420</v>
      </c>
      <c r="D132" s="290">
        <v>1867681.95</v>
      </c>
    </row>
    <row r="133" spans="1:4" ht="76.5">
      <c r="A133" s="286" t="s">
        <v>459</v>
      </c>
      <c r="B133" s="292" t="s">
        <v>234</v>
      </c>
      <c r="C133" s="292" t="s">
        <v>465</v>
      </c>
      <c r="D133" s="290">
        <f>D134</f>
        <v>-194071.84</v>
      </c>
    </row>
    <row r="134" spans="1:4" ht="114.75">
      <c r="A134" s="298" t="s">
        <v>703</v>
      </c>
      <c r="B134" s="292" t="s">
        <v>234</v>
      </c>
      <c r="C134" s="292" t="s">
        <v>419</v>
      </c>
      <c r="D134" s="290">
        <v>-194071.84</v>
      </c>
    </row>
    <row r="135" spans="1:4" ht="38.25" hidden="1">
      <c r="A135" s="305" t="s">
        <v>385</v>
      </c>
      <c r="B135" s="320" t="s">
        <v>161</v>
      </c>
      <c r="C135" s="310"/>
      <c r="D135" s="313">
        <f>D136</f>
        <v>0</v>
      </c>
    </row>
    <row r="136" spans="1:4" ht="12.75" hidden="1">
      <c r="A136" s="293" t="s">
        <v>258</v>
      </c>
      <c r="B136" s="320" t="s">
        <v>161</v>
      </c>
      <c r="C136" s="310" t="s">
        <v>535</v>
      </c>
      <c r="D136" s="313">
        <f>D137</f>
        <v>0</v>
      </c>
    </row>
    <row r="137" spans="1:4" ht="12.75" hidden="1">
      <c r="A137" s="293" t="s">
        <v>262</v>
      </c>
      <c r="B137" s="310" t="s">
        <v>161</v>
      </c>
      <c r="C137" s="310" t="s">
        <v>313</v>
      </c>
      <c r="D137" s="313">
        <f>SUM(D138:D143)</f>
        <v>0</v>
      </c>
    </row>
    <row r="138" spans="1:4" ht="76.5" hidden="1">
      <c r="A138" s="307" t="s">
        <v>704</v>
      </c>
      <c r="B138" s="292" t="s">
        <v>161</v>
      </c>
      <c r="C138" s="292" t="s">
        <v>646</v>
      </c>
      <c r="D138" s="290"/>
    </row>
    <row r="139" spans="1:4" ht="51" hidden="1">
      <c r="A139" s="286" t="s">
        <v>497</v>
      </c>
      <c r="B139" s="292" t="s">
        <v>161</v>
      </c>
      <c r="C139" s="292" t="s">
        <v>491</v>
      </c>
      <c r="D139" s="290">
        <v>0</v>
      </c>
    </row>
    <row r="140" spans="1:4" ht="38.25" hidden="1">
      <c r="A140" s="286" t="s">
        <v>587</v>
      </c>
      <c r="B140" s="292" t="s">
        <v>161</v>
      </c>
      <c r="C140" s="292" t="s">
        <v>586</v>
      </c>
      <c r="D140" s="290">
        <v>0</v>
      </c>
    </row>
    <row r="141" spans="1:4" ht="25.5" hidden="1">
      <c r="A141" s="298" t="s">
        <v>394</v>
      </c>
      <c r="B141" s="292" t="s">
        <v>161</v>
      </c>
      <c r="C141" s="292" t="s">
        <v>175</v>
      </c>
      <c r="D141" s="290"/>
    </row>
    <row r="142" spans="1:4" ht="63.75" hidden="1">
      <c r="A142" s="286" t="s">
        <v>315</v>
      </c>
      <c r="B142" s="292" t="s">
        <v>161</v>
      </c>
      <c r="C142" s="292" t="s">
        <v>314</v>
      </c>
      <c r="D142" s="290">
        <v>0</v>
      </c>
    </row>
    <row r="143" spans="1:4" ht="63.75" hidden="1">
      <c r="A143" s="299" t="s">
        <v>509</v>
      </c>
      <c r="B143" s="292" t="s">
        <v>161</v>
      </c>
      <c r="C143" s="292" t="s">
        <v>506</v>
      </c>
      <c r="D143" s="290">
        <v>0</v>
      </c>
    </row>
    <row r="144" spans="1:4" ht="12.75" hidden="1">
      <c r="A144" s="293" t="s">
        <v>386</v>
      </c>
      <c r="B144" s="310" t="s">
        <v>163</v>
      </c>
      <c r="C144" s="310"/>
      <c r="D144" s="313">
        <f>D145</f>
        <v>0</v>
      </c>
    </row>
    <row r="145" spans="1:4" ht="12.75" hidden="1">
      <c r="A145" s="293" t="s">
        <v>258</v>
      </c>
      <c r="B145" s="320" t="s">
        <v>163</v>
      </c>
      <c r="C145" s="310" t="s">
        <v>535</v>
      </c>
      <c r="D145" s="313">
        <f>D146</f>
        <v>0</v>
      </c>
    </row>
    <row r="146" spans="1:4" ht="12.75" hidden="1">
      <c r="A146" s="293" t="s">
        <v>262</v>
      </c>
      <c r="B146" s="310" t="s">
        <v>163</v>
      </c>
      <c r="C146" s="310" t="s">
        <v>313</v>
      </c>
      <c r="D146" s="313">
        <f>D147</f>
        <v>0</v>
      </c>
    </row>
    <row r="147" spans="1:4" ht="63.75" hidden="1">
      <c r="A147" s="286" t="s">
        <v>362</v>
      </c>
      <c r="B147" s="292" t="s">
        <v>163</v>
      </c>
      <c r="C147" s="292" t="s">
        <v>329</v>
      </c>
      <c r="D147" s="290">
        <f>D148</f>
        <v>0</v>
      </c>
    </row>
    <row r="148" spans="1:4" ht="63.75" hidden="1">
      <c r="A148" s="286" t="s">
        <v>363</v>
      </c>
      <c r="B148" s="292" t="s">
        <v>163</v>
      </c>
      <c r="C148" s="292" t="s">
        <v>330</v>
      </c>
      <c r="D148" s="290"/>
    </row>
    <row r="149" spans="1:4" ht="12.75">
      <c r="A149" s="305" t="s">
        <v>387</v>
      </c>
      <c r="B149" s="320" t="s">
        <v>159</v>
      </c>
      <c r="C149" s="310"/>
      <c r="D149" s="313">
        <f>D150</f>
        <v>124197593.87</v>
      </c>
    </row>
    <row r="150" spans="1:4" ht="12.75">
      <c r="A150" s="293" t="s">
        <v>258</v>
      </c>
      <c r="B150" s="320" t="s">
        <v>159</v>
      </c>
      <c r="C150" s="310" t="s">
        <v>535</v>
      </c>
      <c r="D150" s="313">
        <f>D151+D157+D171+D179+D182+D184</f>
        <v>124197593.87</v>
      </c>
    </row>
    <row r="151" spans="1:4" ht="12.75">
      <c r="A151" s="293" t="s">
        <v>265</v>
      </c>
      <c r="B151" s="310" t="s">
        <v>159</v>
      </c>
      <c r="C151" s="310" t="s">
        <v>536</v>
      </c>
      <c r="D151" s="313">
        <f>D152</f>
        <v>94396791.27</v>
      </c>
    </row>
    <row r="152" spans="1:4" ht="12.75">
      <c r="A152" s="286" t="s">
        <v>538</v>
      </c>
      <c r="B152" s="292" t="s">
        <v>159</v>
      </c>
      <c r="C152" s="292" t="s">
        <v>537</v>
      </c>
      <c r="D152" s="290">
        <f>SUM(D153:D156)</f>
        <v>94396791.27</v>
      </c>
    </row>
    <row r="153" spans="1:4" ht="76.5">
      <c r="A153" s="286" t="s">
        <v>591</v>
      </c>
      <c r="B153" s="292" t="s">
        <v>159</v>
      </c>
      <c r="C153" s="292" t="s">
        <v>539</v>
      </c>
      <c r="D153" s="290">
        <v>88738449.68</v>
      </c>
    </row>
    <row r="154" spans="1:4" ht="102">
      <c r="A154" s="286" t="s">
        <v>592</v>
      </c>
      <c r="B154" s="292" t="s">
        <v>159</v>
      </c>
      <c r="C154" s="292" t="s">
        <v>540</v>
      </c>
      <c r="D154" s="290">
        <v>314248.56</v>
      </c>
    </row>
    <row r="155" spans="1:4" ht="38.25">
      <c r="A155" s="286" t="s">
        <v>599</v>
      </c>
      <c r="B155" s="292" t="s">
        <v>159</v>
      </c>
      <c r="C155" s="292" t="s">
        <v>541</v>
      </c>
      <c r="D155" s="290">
        <v>796711.32</v>
      </c>
    </row>
    <row r="156" spans="1:4" ht="89.25">
      <c r="A156" s="286" t="s">
        <v>802</v>
      </c>
      <c r="B156" s="292" t="s">
        <v>159</v>
      </c>
      <c r="C156" s="292" t="s">
        <v>791</v>
      </c>
      <c r="D156" s="290">
        <v>4547381.71</v>
      </c>
    </row>
    <row r="157" spans="1:4" ht="12.75">
      <c r="A157" s="293" t="s">
        <v>543</v>
      </c>
      <c r="B157" s="310" t="s">
        <v>159</v>
      </c>
      <c r="C157" s="310" t="s">
        <v>542</v>
      </c>
      <c r="D157" s="313">
        <f>D158+D164+D167+D169</f>
        <v>9070866.370000001</v>
      </c>
    </row>
    <row r="158" spans="1:4" ht="25.5">
      <c r="A158" s="286" t="s">
        <v>377</v>
      </c>
      <c r="B158" s="292" t="s">
        <v>159</v>
      </c>
      <c r="C158" s="292" t="s">
        <v>167</v>
      </c>
      <c r="D158" s="290">
        <f>D159+D161+D163</f>
        <v>3562106.52</v>
      </c>
    </row>
    <row r="159" spans="1:4" ht="38.25">
      <c r="A159" s="286" t="s">
        <v>378</v>
      </c>
      <c r="B159" s="292" t="s">
        <v>159</v>
      </c>
      <c r="C159" s="292" t="s">
        <v>168</v>
      </c>
      <c r="D159" s="290">
        <f>D160</f>
        <v>1227050.66</v>
      </c>
    </row>
    <row r="160" spans="1:4" ht="38.25">
      <c r="A160" s="286" t="s">
        <v>378</v>
      </c>
      <c r="B160" s="292" t="s">
        <v>159</v>
      </c>
      <c r="C160" s="292" t="s">
        <v>169</v>
      </c>
      <c r="D160" s="290">
        <v>1227050.66</v>
      </c>
    </row>
    <row r="161" spans="1:4" ht="38.25">
      <c r="A161" s="286" t="s">
        <v>379</v>
      </c>
      <c r="B161" s="292" t="s">
        <v>159</v>
      </c>
      <c r="C161" s="292" t="s">
        <v>170</v>
      </c>
      <c r="D161" s="290">
        <f>D162</f>
        <v>2335064.63</v>
      </c>
    </row>
    <row r="162" spans="1:4" ht="63.75">
      <c r="A162" s="287" t="s">
        <v>48</v>
      </c>
      <c r="B162" s="292" t="s">
        <v>159</v>
      </c>
      <c r="C162" s="292" t="s">
        <v>171</v>
      </c>
      <c r="D162" s="290">
        <v>2335064.63</v>
      </c>
    </row>
    <row r="163" spans="1:4" ht="38.25">
      <c r="A163" s="287" t="s">
        <v>49</v>
      </c>
      <c r="B163" s="292" t="s">
        <v>159</v>
      </c>
      <c r="C163" s="292" t="s">
        <v>172</v>
      </c>
      <c r="D163" s="290">
        <v>-8.77</v>
      </c>
    </row>
    <row r="164" spans="1:4" ht="25.5">
      <c r="A164" s="286" t="s">
        <v>544</v>
      </c>
      <c r="B164" s="292" t="s">
        <v>159</v>
      </c>
      <c r="C164" s="292" t="s">
        <v>453</v>
      </c>
      <c r="D164" s="290">
        <f>SUM(D165:D166)</f>
        <v>-2638.84</v>
      </c>
    </row>
    <row r="165" spans="1:4" ht="25.5">
      <c r="A165" s="286" t="s">
        <v>544</v>
      </c>
      <c r="B165" s="292" t="s">
        <v>159</v>
      </c>
      <c r="C165" s="292" t="s">
        <v>545</v>
      </c>
      <c r="D165" s="290">
        <v>-2345.71</v>
      </c>
    </row>
    <row r="166" spans="1:4" ht="38.25">
      <c r="A166" s="287" t="s">
        <v>50</v>
      </c>
      <c r="B166" s="292" t="s">
        <v>159</v>
      </c>
      <c r="C166" s="292" t="s">
        <v>546</v>
      </c>
      <c r="D166" s="290">
        <v>-293.13</v>
      </c>
    </row>
    <row r="167" spans="1:6" ht="12.75">
      <c r="A167" s="286" t="s">
        <v>547</v>
      </c>
      <c r="B167" s="292" t="s">
        <v>159</v>
      </c>
      <c r="C167" s="292" t="s">
        <v>454</v>
      </c>
      <c r="D167" s="290">
        <f>SUM(D168:D168)</f>
        <v>886385</v>
      </c>
      <c r="F167" s="326"/>
    </row>
    <row r="168" spans="1:4" ht="12.75">
      <c r="A168" s="286" t="s">
        <v>547</v>
      </c>
      <c r="B168" s="292" t="s">
        <v>159</v>
      </c>
      <c r="C168" s="292" t="s">
        <v>548</v>
      </c>
      <c r="D168" s="290">
        <v>886385</v>
      </c>
    </row>
    <row r="169" spans="1:4" ht="25.5">
      <c r="A169" s="308" t="s">
        <v>380</v>
      </c>
      <c r="B169" s="315" t="s">
        <v>159</v>
      </c>
      <c r="C169" s="292" t="s">
        <v>173</v>
      </c>
      <c r="D169" s="290">
        <f>D170</f>
        <v>4625013.69</v>
      </c>
    </row>
    <row r="170" spans="1:4" ht="38.25">
      <c r="A170" s="308" t="s">
        <v>381</v>
      </c>
      <c r="B170" s="315" t="s">
        <v>159</v>
      </c>
      <c r="C170" s="292" t="s">
        <v>174</v>
      </c>
      <c r="D170" s="290">
        <v>4625013.69</v>
      </c>
    </row>
    <row r="171" spans="1:5" ht="12.75">
      <c r="A171" s="293" t="s">
        <v>266</v>
      </c>
      <c r="B171" s="310" t="s">
        <v>159</v>
      </c>
      <c r="C171" s="310" t="s">
        <v>245</v>
      </c>
      <c r="D171" s="313">
        <f>D172+D174</f>
        <v>17233651.45</v>
      </c>
      <c r="E171" s="327"/>
    </row>
    <row r="172" spans="1:4" ht="12.75">
      <c r="A172" s="286" t="s">
        <v>247</v>
      </c>
      <c r="B172" s="292" t="s">
        <v>159</v>
      </c>
      <c r="C172" s="292" t="s">
        <v>246</v>
      </c>
      <c r="D172" s="290">
        <f>D173</f>
        <v>5231067.45</v>
      </c>
    </row>
    <row r="173" spans="1:4" ht="38.25">
      <c r="A173" s="286" t="s">
        <v>249</v>
      </c>
      <c r="B173" s="292" t="s">
        <v>159</v>
      </c>
      <c r="C173" s="292" t="s">
        <v>248</v>
      </c>
      <c r="D173" s="290">
        <v>5231067.45</v>
      </c>
    </row>
    <row r="174" spans="1:4" ht="12.75">
      <c r="A174" s="286" t="s">
        <v>251</v>
      </c>
      <c r="B174" s="292" t="s">
        <v>159</v>
      </c>
      <c r="C174" s="292" t="s">
        <v>250</v>
      </c>
      <c r="D174" s="290">
        <f>D175+D177</f>
        <v>12002584</v>
      </c>
    </row>
    <row r="175" spans="1:4" ht="12.75">
      <c r="A175" s="286" t="s">
        <v>364</v>
      </c>
      <c r="B175" s="292" t="s">
        <v>159</v>
      </c>
      <c r="C175" s="292" t="s">
        <v>369</v>
      </c>
      <c r="D175" s="290">
        <f>D176</f>
        <v>8956737.42</v>
      </c>
    </row>
    <row r="176" spans="1:4" ht="38.25">
      <c r="A176" s="286" t="s">
        <v>365</v>
      </c>
      <c r="B176" s="292" t="s">
        <v>159</v>
      </c>
      <c r="C176" s="292" t="s">
        <v>370</v>
      </c>
      <c r="D176" s="290">
        <v>8956737.42</v>
      </c>
    </row>
    <row r="177" spans="1:4" ht="12.75">
      <c r="A177" s="286" t="s">
        <v>366</v>
      </c>
      <c r="B177" s="292" t="s">
        <v>159</v>
      </c>
      <c r="C177" s="292" t="s">
        <v>371</v>
      </c>
      <c r="D177" s="290">
        <f>D178</f>
        <v>3045846.58</v>
      </c>
    </row>
    <row r="178" spans="1:4" ht="38.25">
      <c r="A178" s="286" t="s">
        <v>367</v>
      </c>
      <c r="B178" s="292" t="s">
        <v>159</v>
      </c>
      <c r="C178" s="292" t="s">
        <v>372</v>
      </c>
      <c r="D178" s="290">
        <v>3045846.58</v>
      </c>
    </row>
    <row r="179" spans="1:4" ht="12.75">
      <c r="A179" s="293" t="s">
        <v>263</v>
      </c>
      <c r="B179" s="310" t="s">
        <v>159</v>
      </c>
      <c r="C179" s="310" t="s">
        <v>252</v>
      </c>
      <c r="D179" s="313">
        <f>D180</f>
        <v>3475034.26</v>
      </c>
    </row>
    <row r="180" spans="1:4" ht="38.25">
      <c r="A180" s="286" t="s">
        <v>255</v>
      </c>
      <c r="B180" s="292" t="s">
        <v>159</v>
      </c>
      <c r="C180" s="292" t="s">
        <v>253</v>
      </c>
      <c r="D180" s="290">
        <f>D181</f>
        <v>3475034.26</v>
      </c>
    </row>
    <row r="181" spans="1:4" ht="51">
      <c r="A181" s="286" t="s">
        <v>257</v>
      </c>
      <c r="B181" s="292" t="s">
        <v>159</v>
      </c>
      <c r="C181" s="292" t="s">
        <v>256</v>
      </c>
      <c r="D181" s="290">
        <v>3475034.26</v>
      </c>
    </row>
    <row r="182" spans="1:4" ht="38.25">
      <c r="A182" s="309" t="s">
        <v>528</v>
      </c>
      <c r="B182" s="292" t="s">
        <v>159</v>
      </c>
      <c r="C182" s="310" t="s">
        <v>529</v>
      </c>
      <c r="D182" s="313">
        <f>D183</f>
        <v>-3181.54</v>
      </c>
    </row>
    <row r="183" spans="1:4" ht="38.25">
      <c r="A183" s="287" t="s">
        <v>530</v>
      </c>
      <c r="B183" s="292" t="s">
        <v>159</v>
      </c>
      <c r="C183" s="319" t="s">
        <v>531</v>
      </c>
      <c r="D183" s="290">
        <v>-3181.54</v>
      </c>
    </row>
    <row r="184" spans="1:4" ht="12.75">
      <c r="A184" s="293" t="s">
        <v>262</v>
      </c>
      <c r="B184" s="310" t="s">
        <v>159</v>
      </c>
      <c r="C184" s="310" t="s">
        <v>313</v>
      </c>
      <c r="D184" s="313">
        <f>D185+D188</f>
        <v>24432.06</v>
      </c>
    </row>
    <row r="185" spans="1:4" ht="76.5">
      <c r="A185" s="287" t="s">
        <v>689</v>
      </c>
      <c r="B185" s="292" t="s">
        <v>159</v>
      </c>
      <c r="C185" s="292" t="s">
        <v>649</v>
      </c>
      <c r="D185" s="290">
        <f>SUM(D186:D187)</f>
        <v>24432.06</v>
      </c>
    </row>
    <row r="186" spans="1:4" ht="76.5" hidden="1">
      <c r="A186" s="301" t="s">
        <v>688</v>
      </c>
      <c r="B186" s="292" t="s">
        <v>159</v>
      </c>
      <c r="C186" s="292" t="s">
        <v>647</v>
      </c>
      <c r="D186" s="290"/>
    </row>
    <row r="187" spans="1:4" ht="76.5">
      <c r="A187" s="287" t="s">
        <v>689</v>
      </c>
      <c r="B187" s="292" t="s">
        <v>159</v>
      </c>
      <c r="C187" s="292" t="s">
        <v>648</v>
      </c>
      <c r="D187" s="290">
        <v>24432.06</v>
      </c>
    </row>
    <row r="188" spans="1:4" ht="63.75" hidden="1">
      <c r="A188" s="286" t="s">
        <v>589</v>
      </c>
      <c r="B188" s="292" t="s">
        <v>159</v>
      </c>
      <c r="C188" s="292" t="s">
        <v>588</v>
      </c>
      <c r="D188" s="290"/>
    </row>
    <row r="189" spans="1:4" ht="25.5">
      <c r="A189" s="293" t="s">
        <v>388</v>
      </c>
      <c r="B189" s="310" t="s">
        <v>162</v>
      </c>
      <c r="C189" s="310"/>
      <c r="D189" s="313">
        <f>D190</f>
        <v>-3481.85</v>
      </c>
    </row>
    <row r="190" spans="1:4" ht="12.75">
      <c r="A190" s="293" t="s">
        <v>258</v>
      </c>
      <c r="B190" s="320" t="s">
        <v>162</v>
      </c>
      <c r="C190" s="310" t="s">
        <v>535</v>
      </c>
      <c r="D190" s="313">
        <f>D191</f>
        <v>-3481.85</v>
      </c>
    </row>
    <row r="191" spans="1:4" ht="12.75">
      <c r="A191" s="293" t="s">
        <v>262</v>
      </c>
      <c r="B191" s="310" t="s">
        <v>162</v>
      </c>
      <c r="C191" s="310" t="s">
        <v>313</v>
      </c>
      <c r="D191" s="313">
        <f>D192+D194+D196+D197+D199+D200</f>
        <v>-3481.85</v>
      </c>
    </row>
    <row r="192" spans="1:4" ht="76.5">
      <c r="A192" s="287" t="s">
        <v>689</v>
      </c>
      <c r="B192" s="292" t="s">
        <v>162</v>
      </c>
      <c r="C192" s="292" t="s">
        <v>650</v>
      </c>
      <c r="D192" s="290">
        <v>-3481.85</v>
      </c>
    </row>
    <row r="193" spans="1:4" ht="51" hidden="1">
      <c r="A193" s="298" t="s">
        <v>496</v>
      </c>
      <c r="B193" s="292" t="s">
        <v>162</v>
      </c>
      <c r="C193" s="292" t="s">
        <v>43</v>
      </c>
      <c r="D193" s="290">
        <v>0</v>
      </c>
    </row>
    <row r="194" spans="1:4" ht="38.25" hidden="1">
      <c r="A194" s="286" t="s">
        <v>368</v>
      </c>
      <c r="B194" s="292" t="s">
        <v>162</v>
      </c>
      <c r="C194" s="292" t="s">
        <v>322</v>
      </c>
      <c r="D194" s="290">
        <f>D195</f>
        <v>0</v>
      </c>
    </row>
    <row r="195" spans="1:4" ht="51" hidden="1">
      <c r="A195" s="286" t="s">
        <v>229</v>
      </c>
      <c r="B195" s="292" t="s">
        <v>162</v>
      </c>
      <c r="C195" s="292" t="s">
        <v>323</v>
      </c>
      <c r="D195" s="290">
        <v>0</v>
      </c>
    </row>
    <row r="196" spans="1:4" ht="63.75" hidden="1">
      <c r="A196" s="286" t="s">
        <v>315</v>
      </c>
      <c r="B196" s="292" t="s">
        <v>162</v>
      </c>
      <c r="C196" s="292" t="s">
        <v>314</v>
      </c>
      <c r="D196" s="290">
        <v>0</v>
      </c>
    </row>
    <row r="197" spans="1:4" ht="25.5" hidden="1">
      <c r="A197" s="286" t="s">
        <v>507</v>
      </c>
      <c r="B197" s="292" t="s">
        <v>162</v>
      </c>
      <c r="C197" s="292" t="s">
        <v>316</v>
      </c>
      <c r="D197" s="290">
        <v>0</v>
      </c>
    </row>
    <row r="198" spans="1:4" ht="25.5" hidden="1">
      <c r="A198" s="286" t="s">
        <v>508</v>
      </c>
      <c r="B198" s="292" t="s">
        <v>162</v>
      </c>
      <c r="C198" s="292" t="s">
        <v>505</v>
      </c>
      <c r="D198" s="290">
        <v>0</v>
      </c>
    </row>
    <row r="199" spans="1:4" ht="63.75" hidden="1">
      <c r="A199" s="299" t="s">
        <v>509</v>
      </c>
      <c r="B199" s="317" t="s">
        <v>162</v>
      </c>
      <c r="C199" s="292" t="s">
        <v>506</v>
      </c>
      <c r="D199" s="290">
        <v>0</v>
      </c>
    </row>
    <row r="200" spans="1:4" ht="38.25" hidden="1">
      <c r="A200" s="286" t="s">
        <v>318</v>
      </c>
      <c r="B200" s="292" t="s">
        <v>162</v>
      </c>
      <c r="C200" s="292" t="s">
        <v>317</v>
      </c>
      <c r="D200" s="290">
        <v>0</v>
      </c>
    </row>
    <row r="201" spans="1:4" ht="25.5" hidden="1">
      <c r="A201" s="293" t="s">
        <v>351</v>
      </c>
      <c r="B201" s="310" t="s">
        <v>352</v>
      </c>
      <c r="C201" s="310"/>
      <c r="D201" s="313">
        <f>D202</f>
        <v>0</v>
      </c>
    </row>
    <row r="202" spans="1:4" ht="12.75" hidden="1">
      <c r="A202" s="293" t="s">
        <v>258</v>
      </c>
      <c r="B202" s="320" t="s">
        <v>352</v>
      </c>
      <c r="C202" s="310" t="s">
        <v>535</v>
      </c>
      <c r="D202" s="313">
        <f>D203</f>
        <v>0</v>
      </c>
    </row>
    <row r="203" spans="1:4" ht="12.75" hidden="1">
      <c r="A203" s="293" t="s">
        <v>262</v>
      </c>
      <c r="B203" s="310" t="s">
        <v>352</v>
      </c>
      <c r="C203" s="310" t="s">
        <v>313</v>
      </c>
      <c r="D203" s="313">
        <f>D204</f>
        <v>0</v>
      </c>
    </row>
    <row r="204" spans="1:4" ht="114.75" hidden="1">
      <c r="A204" s="306" t="s">
        <v>353</v>
      </c>
      <c r="B204" s="292" t="s">
        <v>352</v>
      </c>
      <c r="C204" s="292" t="s">
        <v>354</v>
      </c>
      <c r="D204" s="290">
        <v>0</v>
      </c>
    </row>
    <row r="205" spans="1:4" ht="25.5" hidden="1">
      <c r="A205" s="298" t="s">
        <v>394</v>
      </c>
      <c r="B205" s="292" t="s">
        <v>352</v>
      </c>
      <c r="C205" s="292" t="s">
        <v>175</v>
      </c>
      <c r="D205" s="290">
        <v>0</v>
      </c>
    </row>
    <row r="206" spans="1:4" ht="25.5" hidden="1">
      <c r="A206" s="293" t="s">
        <v>389</v>
      </c>
      <c r="B206" s="310" t="s">
        <v>165</v>
      </c>
      <c r="C206" s="310"/>
      <c r="D206" s="313">
        <f>D207</f>
        <v>0</v>
      </c>
    </row>
    <row r="207" spans="1:4" ht="12.75" hidden="1">
      <c r="A207" s="293" t="s">
        <v>258</v>
      </c>
      <c r="B207" s="320" t="s">
        <v>165</v>
      </c>
      <c r="C207" s="310" t="s">
        <v>535</v>
      </c>
      <c r="D207" s="313">
        <f>D208</f>
        <v>0</v>
      </c>
    </row>
    <row r="208" spans="1:4" ht="12.75" hidden="1">
      <c r="A208" s="293" t="s">
        <v>262</v>
      </c>
      <c r="B208" s="310" t="s">
        <v>165</v>
      </c>
      <c r="C208" s="310" t="s">
        <v>313</v>
      </c>
      <c r="D208" s="313">
        <f>D209</f>
        <v>0</v>
      </c>
    </row>
    <row r="209" spans="1:4" ht="76.5" hidden="1">
      <c r="A209" s="289" t="s">
        <v>689</v>
      </c>
      <c r="B209" s="292" t="s">
        <v>165</v>
      </c>
      <c r="C209" s="292" t="s">
        <v>647</v>
      </c>
      <c r="D209" s="290"/>
    </row>
    <row r="210" spans="1:4" ht="25.5">
      <c r="A210" s="293" t="s">
        <v>909</v>
      </c>
      <c r="B210" s="310" t="s">
        <v>166</v>
      </c>
      <c r="C210" s="310"/>
      <c r="D210" s="313">
        <f>D211</f>
        <v>25394.370000000003</v>
      </c>
    </row>
    <row r="211" spans="1:4" ht="12.75">
      <c r="A211" s="293" t="s">
        <v>258</v>
      </c>
      <c r="B211" s="320" t="s">
        <v>166</v>
      </c>
      <c r="C211" s="310" t="s">
        <v>535</v>
      </c>
      <c r="D211" s="313">
        <f>D212</f>
        <v>25394.370000000003</v>
      </c>
    </row>
    <row r="212" spans="1:4" ht="12.75">
      <c r="A212" s="293" t="s">
        <v>262</v>
      </c>
      <c r="B212" s="310" t="s">
        <v>166</v>
      </c>
      <c r="C212" s="310" t="s">
        <v>313</v>
      </c>
      <c r="D212" s="313">
        <f>D213+D214+D215+D216+D217+D218</f>
        <v>25394.370000000003</v>
      </c>
    </row>
    <row r="213" spans="1:4" ht="89.25">
      <c r="A213" s="287" t="s">
        <v>690</v>
      </c>
      <c r="B213" s="292" t="s">
        <v>166</v>
      </c>
      <c r="C213" s="292" t="s">
        <v>885</v>
      </c>
      <c r="D213" s="290">
        <v>5050</v>
      </c>
    </row>
    <row r="214" spans="1:4" ht="114.75">
      <c r="A214" s="287" t="s">
        <v>691</v>
      </c>
      <c r="B214" s="292" t="s">
        <v>166</v>
      </c>
      <c r="C214" s="292" t="s">
        <v>886</v>
      </c>
      <c r="D214" s="290">
        <v>6065.09</v>
      </c>
    </row>
    <row r="215" spans="1:4" ht="89.25">
      <c r="A215" s="287" t="s">
        <v>887</v>
      </c>
      <c r="B215" s="292" t="s">
        <v>166</v>
      </c>
      <c r="C215" s="292" t="s">
        <v>886</v>
      </c>
      <c r="D215" s="290">
        <v>529.28</v>
      </c>
    </row>
    <row r="216" spans="1:4" ht="114.75" hidden="1">
      <c r="A216" s="287" t="s">
        <v>691</v>
      </c>
      <c r="B216" s="292" t="s">
        <v>166</v>
      </c>
      <c r="C216" s="292" t="s">
        <v>652</v>
      </c>
      <c r="D216" s="290"/>
    </row>
    <row r="217" spans="1:4" ht="102">
      <c r="A217" s="287" t="s">
        <v>692</v>
      </c>
      <c r="B217" s="292" t="s">
        <v>166</v>
      </c>
      <c r="C217" s="292" t="s">
        <v>888</v>
      </c>
      <c r="D217" s="290">
        <v>13750</v>
      </c>
    </row>
    <row r="218" spans="1:4" ht="76.5" hidden="1">
      <c r="A218" s="287" t="s">
        <v>689</v>
      </c>
      <c r="B218" s="292" t="s">
        <v>166</v>
      </c>
      <c r="C218" s="292" t="s">
        <v>650</v>
      </c>
      <c r="D218" s="290"/>
    </row>
    <row r="219" spans="1:4" ht="25.5">
      <c r="A219" s="291" t="s">
        <v>910</v>
      </c>
      <c r="B219" s="310" t="s">
        <v>792</v>
      </c>
      <c r="C219" s="310"/>
      <c r="D219" s="313">
        <f>D221</f>
        <v>66659.85</v>
      </c>
    </row>
    <row r="220" spans="1:4" ht="12.75">
      <c r="A220" s="287" t="s">
        <v>258</v>
      </c>
      <c r="B220" s="292" t="s">
        <v>792</v>
      </c>
      <c r="C220" s="292" t="s">
        <v>535</v>
      </c>
      <c r="D220" s="290">
        <f>D221</f>
        <v>66659.85</v>
      </c>
    </row>
    <row r="221" spans="1:4" ht="12.75">
      <c r="A221" s="287" t="s">
        <v>262</v>
      </c>
      <c r="B221" s="292" t="s">
        <v>792</v>
      </c>
      <c r="C221" s="292" t="s">
        <v>313</v>
      </c>
      <c r="D221" s="290">
        <f>D222</f>
        <v>66659.85</v>
      </c>
    </row>
    <row r="222" spans="1:4" ht="114.75">
      <c r="A222" s="287" t="s">
        <v>803</v>
      </c>
      <c r="B222" s="292" t="s">
        <v>792</v>
      </c>
      <c r="C222" s="292" t="s">
        <v>793</v>
      </c>
      <c r="D222" s="290">
        <v>66659.85</v>
      </c>
    </row>
    <row r="223" spans="1:4" ht="25.5">
      <c r="A223" s="293" t="s">
        <v>699</v>
      </c>
      <c r="B223" s="310" t="s">
        <v>651</v>
      </c>
      <c r="C223" s="310"/>
      <c r="D223" s="313">
        <f>D224</f>
        <v>208111.56</v>
      </c>
    </row>
    <row r="224" spans="1:4" ht="12.75">
      <c r="A224" s="293" t="s">
        <v>258</v>
      </c>
      <c r="B224" s="292" t="s">
        <v>651</v>
      </c>
      <c r="C224" s="310" t="s">
        <v>535</v>
      </c>
      <c r="D224" s="313">
        <f>D225</f>
        <v>208111.56</v>
      </c>
    </row>
    <row r="225" spans="1:4" ht="12.75">
      <c r="A225" s="293" t="s">
        <v>262</v>
      </c>
      <c r="B225" s="292" t="s">
        <v>651</v>
      </c>
      <c r="C225" s="310" t="s">
        <v>313</v>
      </c>
      <c r="D225" s="313">
        <f>SUM(D226:D234)</f>
        <v>208111.56</v>
      </c>
    </row>
    <row r="226" spans="1:4" ht="89.25">
      <c r="A226" s="287" t="s">
        <v>690</v>
      </c>
      <c r="B226" s="292" t="s">
        <v>651</v>
      </c>
      <c r="C226" s="292" t="s">
        <v>885</v>
      </c>
      <c r="D226" s="290">
        <v>2500</v>
      </c>
    </row>
    <row r="227" spans="1:4" ht="114.75">
      <c r="A227" s="287" t="s">
        <v>691</v>
      </c>
      <c r="B227" s="292" t="s">
        <v>651</v>
      </c>
      <c r="C227" s="292" t="s">
        <v>886</v>
      </c>
      <c r="D227" s="290">
        <v>10407.87</v>
      </c>
    </row>
    <row r="228" spans="1:4" ht="89.25">
      <c r="A228" s="287" t="s">
        <v>698</v>
      </c>
      <c r="B228" s="292" t="s">
        <v>651</v>
      </c>
      <c r="C228" s="292" t="s">
        <v>653</v>
      </c>
      <c r="D228" s="290">
        <v>5500</v>
      </c>
    </row>
    <row r="229" spans="1:4" ht="89.25">
      <c r="A229" s="287" t="s">
        <v>693</v>
      </c>
      <c r="B229" s="292" t="s">
        <v>651</v>
      </c>
      <c r="C229" s="292" t="s">
        <v>889</v>
      </c>
      <c r="D229" s="290">
        <v>27000</v>
      </c>
    </row>
    <row r="230" spans="1:4" ht="102">
      <c r="A230" s="287" t="s">
        <v>694</v>
      </c>
      <c r="B230" s="292" t="s">
        <v>651</v>
      </c>
      <c r="C230" s="292" t="s">
        <v>890</v>
      </c>
      <c r="D230" s="290">
        <v>250</v>
      </c>
    </row>
    <row r="231" spans="1:4" ht="127.5">
      <c r="A231" s="287" t="s">
        <v>695</v>
      </c>
      <c r="B231" s="292" t="s">
        <v>651</v>
      </c>
      <c r="C231" s="292" t="s">
        <v>891</v>
      </c>
      <c r="D231" s="290">
        <v>5106.94</v>
      </c>
    </row>
    <row r="232" spans="1:4" ht="89.25">
      <c r="A232" s="287" t="s">
        <v>696</v>
      </c>
      <c r="B232" s="292" t="s">
        <v>651</v>
      </c>
      <c r="C232" s="292" t="s">
        <v>892</v>
      </c>
      <c r="D232" s="290">
        <v>2750</v>
      </c>
    </row>
    <row r="233" spans="1:4" ht="89.25">
      <c r="A233" s="287" t="s">
        <v>697</v>
      </c>
      <c r="B233" s="292" t="s">
        <v>651</v>
      </c>
      <c r="C233" s="292" t="s">
        <v>893</v>
      </c>
      <c r="D233" s="290">
        <v>12000</v>
      </c>
    </row>
    <row r="234" spans="1:4" ht="102">
      <c r="A234" s="287" t="s">
        <v>692</v>
      </c>
      <c r="B234" s="292" t="s">
        <v>651</v>
      </c>
      <c r="C234" s="292" t="s">
        <v>888</v>
      </c>
      <c r="D234" s="290">
        <v>142596.75</v>
      </c>
    </row>
  </sheetData>
  <sheetProtection/>
  <mergeCells count="4">
    <mergeCell ref="A6:A7"/>
    <mergeCell ref="D6:D7"/>
    <mergeCell ref="B6:C6"/>
    <mergeCell ref="A4:C4"/>
  </mergeCells>
  <printOptions/>
  <pageMargins left="0.8267716535433072" right="0.1968503937007874" top="0.1968503937007874" bottom="0.1968503937007874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F45"/>
  <sheetViews>
    <sheetView showGridLines="0" zoomScalePageLayoutView="0" workbookViewId="0" topLeftCell="A25">
      <selection activeCell="E9" sqref="E9"/>
    </sheetView>
  </sheetViews>
  <sheetFormatPr defaultColWidth="9.140625" defaultRowHeight="12.75"/>
  <cols>
    <col min="1" max="1" width="62.140625" style="27" customWidth="1"/>
    <col min="2" max="3" width="3.8515625" style="27" customWidth="1"/>
    <col min="4" max="4" width="13.8515625" style="27" customWidth="1"/>
    <col min="5" max="5" width="17.140625" style="26" customWidth="1"/>
    <col min="6" max="6" width="15.140625" style="46" customWidth="1"/>
    <col min="7" max="16384" width="9.140625" style="27" customWidth="1"/>
  </cols>
  <sheetData>
    <row r="1" spans="1:4" ht="12.75">
      <c r="A1" s="22"/>
      <c r="B1" s="56"/>
      <c r="C1" s="56"/>
      <c r="D1" s="25" t="s">
        <v>590</v>
      </c>
    </row>
    <row r="2" spans="1:4" ht="12.75">
      <c r="A2" s="22"/>
      <c r="B2" s="56"/>
      <c r="C2" s="56"/>
      <c r="D2" s="1" t="s">
        <v>523</v>
      </c>
    </row>
    <row r="3" spans="1:4" ht="12.75">
      <c r="A3" s="22"/>
      <c r="B3" s="56"/>
      <c r="C3" s="56"/>
      <c r="D3" s="4" t="s">
        <v>360</v>
      </c>
    </row>
    <row r="4" spans="1:4" ht="12.75">
      <c r="A4" s="28"/>
      <c r="B4" s="56"/>
      <c r="C4" s="56"/>
      <c r="D4" s="30"/>
    </row>
    <row r="5" spans="1:4" ht="25.5">
      <c r="A5" s="21" t="s">
        <v>361</v>
      </c>
      <c r="B5" s="21"/>
      <c r="C5" s="21"/>
      <c r="D5" s="21"/>
    </row>
    <row r="6" spans="1:4" ht="12.75">
      <c r="A6" s="32"/>
      <c r="B6" s="32"/>
      <c r="C6" s="32"/>
      <c r="D6" s="32" t="s">
        <v>331</v>
      </c>
    </row>
    <row r="7" spans="1:4" ht="22.5">
      <c r="A7" s="9" t="s">
        <v>180</v>
      </c>
      <c r="B7" s="9" t="s">
        <v>555</v>
      </c>
      <c r="C7" s="9" t="s">
        <v>556</v>
      </c>
      <c r="D7" s="2" t="s">
        <v>327</v>
      </c>
    </row>
    <row r="8" spans="1:5" ht="12.75">
      <c r="A8" s="10" t="s">
        <v>533</v>
      </c>
      <c r="B8" s="10" t="s">
        <v>181</v>
      </c>
      <c r="C8" s="10" t="s">
        <v>534</v>
      </c>
      <c r="D8" s="10" t="s">
        <v>561</v>
      </c>
      <c r="E8" s="55"/>
    </row>
    <row r="9" spans="1:6" ht="12.75">
      <c r="A9" s="11" t="s">
        <v>470</v>
      </c>
      <c r="B9" s="54" t="s">
        <v>467</v>
      </c>
      <c r="C9" s="54" t="s">
        <v>467</v>
      </c>
      <c r="D9" s="53">
        <f>D10+D16+D18+D20+D24+D28+D30+D35+D38+D42+D44</f>
        <v>248963939.32000002</v>
      </c>
      <c r="E9" s="34"/>
      <c r="F9" s="34"/>
    </row>
    <row r="10" spans="1:4" ht="12.75">
      <c r="A10" s="12" t="s">
        <v>444</v>
      </c>
      <c r="B10" s="36" t="s">
        <v>562</v>
      </c>
      <c r="C10" s="36" t="s">
        <v>467</v>
      </c>
      <c r="D10" s="35">
        <f>D11+D12+D13+D14+D15</f>
        <v>25295407.049999997</v>
      </c>
    </row>
    <row r="11" spans="1:4" ht="25.5">
      <c r="A11" s="13" t="s">
        <v>563</v>
      </c>
      <c r="B11" s="8" t="s">
        <v>562</v>
      </c>
      <c r="C11" s="8" t="s">
        <v>564</v>
      </c>
      <c r="D11" s="37">
        <v>1144188.9</v>
      </c>
    </row>
    <row r="12" spans="1:4" ht="38.25">
      <c r="A12" s="13" t="s">
        <v>471</v>
      </c>
      <c r="B12" s="8" t="s">
        <v>562</v>
      </c>
      <c r="C12" s="8" t="s">
        <v>566</v>
      </c>
      <c r="D12" s="37">
        <v>9026841.12</v>
      </c>
    </row>
    <row r="13" spans="1:6" ht="12.75">
      <c r="A13" s="7" t="s">
        <v>473</v>
      </c>
      <c r="B13" s="5" t="s">
        <v>562</v>
      </c>
      <c r="C13" s="6" t="s">
        <v>574</v>
      </c>
      <c r="D13" s="38">
        <v>850</v>
      </c>
      <c r="E13" s="27"/>
      <c r="F13" s="27"/>
    </row>
    <row r="14" spans="1:6" ht="32.25" customHeight="1">
      <c r="A14" s="13" t="s">
        <v>182</v>
      </c>
      <c r="B14" s="8" t="s">
        <v>562</v>
      </c>
      <c r="C14" s="8" t="s">
        <v>567</v>
      </c>
      <c r="D14" s="37">
        <v>3412195.53</v>
      </c>
      <c r="E14" s="27"/>
      <c r="F14" s="27"/>
    </row>
    <row r="15" spans="1:6" ht="12.75">
      <c r="A15" s="13" t="s">
        <v>183</v>
      </c>
      <c r="B15" s="8" t="s">
        <v>562</v>
      </c>
      <c r="C15" s="8" t="s">
        <v>570</v>
      </c>
      <c r="D15" s="37">
        <v>11711331.5</v>
      </c>
      <c r="E15" s="27"/>
      <c r="F15" s="27"/>
    </row>
    <row r="16" spans="1:6" ht="12.75">
      <c r="A16" s="12" t="s">
        <v>445</v>
      </c>
      <c r="B16" s="36" t="s">
        <v>564</v>
      </c>
      <c r="C16" s="36" t="s">
        <v>467</v>
      </c>
      <c r="D16" s="52">
        <f>D17</f>
        <v>4208.1</v>
      </c>
      <c r="E16" s="27"/>
      <c r="F16" s="27"/>
    </row>
    <row r="17" spans="1:6" ht="12.75">
      <c r="A17" s="13" t="s">
        <v>184</v>
      </c>
      <c r="B17" s="8" t="s">
        <v>564</v>
      </c>
      <c r="C17" s="8" t="s">
        <v>566</v>
      </c>
      <c r="D17" s="37">
        <v>4208.1</v>
      </c>
      <c r="E17" s="27"/>
      <c r="F17" s="27"/>
    </row>
    <row r="18" spans="1:6" ht="25.5">
      <c r="A18" s="14" t="s">
        <v>446</v>
      </c>
      <c r="B18" s="48" t="s">
        <v>572</v>
      </c>
      <c r="C18" s="48" t="s">
        <v>467</v>
      </c>
      <c r="D18" s="39">
        <f>D19</f>
        <v>1346635.31</v>
      </c>
      <c r="E18" s="27"/>
      <c r="F18" s="27"/>
    </row>
    <row r="19" spans="1:6" ht="25.5">
      <c r="A19" s="13" t="s">
        <v>185</v>
      </c>
      <c r="B19" s="8" t="s">
        <v>572</v>
      </c>
      <c r="C19" s="8" t="s">
        <v>573</v>
      </c>
      <c r="D19" s="37">
        <v>1346635.31</v>
      </c>
      <c r="E19" s="27"/>
      <c r="F19" s="27"/>
    </row>
    <row r="20" spans="1:6" ht="12.75">
      <c r="A20" s="14" t="s">
        <v>447</v>
      </c>
      <c r="B20" s="48" t="s">
        <v>566</v>
      </c>
      <c r="C20" s="48" t="s">
        <v>467</v>
      </c>
      <c r="D20" s="39">
        <f>D21+D22+D23</f>
        <v>3781548.71</v>
      </c>
      <c r="E20" s="27"/>
      <c r="F20" s="27"/>
    </row>
    <row r="21" spans="1:6" ht="12.75">
      <c r="A21" s="13" t="s">
        <v>186</v>
      </c>
      <c r="B21" s="8" t="s">
        <v>566</v>
      </c>
      <c r="C21" s="8" t="s">
        <v>562</v>
      </c>
      <c r="D21" s="37">
        <v>281182.59</v>
      </c>
      <c r="E21" s="27"/>
      <c r="F21" s="27"/>
    </row>
    <row r="22" spans="1:6" ht="12.75">
      <c r="A22" s="13" t="s">
        <v>240</v>
      </c>
      <c r="B22" s="8" t="s">
        <v>566</v>
      </c>
      <c r="C22" s="8" t="s">
        <v>573</v>
      </c>
      <c r="D22" s="37">
        <v>3450366.12</v>
      </c>
      <c r="E22" s="27"/>
      <c r="F22" s="27"/>
    </row>
    <row r="23" spans="1:6" ht="12.75">
      <c r="A23" s="20" t="s">
        <v>344</v>
      </c>
      <c r="B23" s="40" t="s">
        <v>566</v>
      </c>
      <c r="C23" s="51">
        <v>12</v>
      </c>
      <c r="D23" s="37">
        <v>50000</v>
      </c>
      <c r="E23" s="27"/>
      <c r="F23" s="27"/>
    </row>
    <row r="24" spans="1:6" ht="12.75">
      <c r="A24" s="12" t="s">
        <v>448</v>
      </c>
      <c r="B24" s="36" t="s">
        <v>574</v>
      </c>
      <c r="C24" s="36" t="s">
        <v>467</v>
      </c>
      <c r="D24" s="35">
        <f>D25+D26+D27</f>
        <v>11157840.280000001</v>
      </c>
      <c r="E24" s="27"/>
      <c r="F24" s="27"/>
    </row>
    <row r="25" spans="1:6" ht="12.75">
      <c r="A25" s="13" t="s">
        <v>345</v>
      </c>
      <c r="B25" s="8" t="s">
        <v>574</v>
      </c>
      <c r="C25" s="16" t="s">
        <v>562</v>
      </c>
      <c r="D25" s="37">
        <v>1714766</v>
      </c>
      <c r="E25" s="27"/>
      <c r="F25" s="27"/>
    </row>
    <row r="26" spans="1:6" ht="12.75">
      <c r="A26" s="50" t="s">
        <v>569</v>
      </c>
      <c r="B26" s="45" t="s">
        <v>574</v>
      </c>
      <c r="C26" s="19" t="s">
        <v>564</v>
      </c>
      <c r="D26" s="39">
        <v>1818883.84</v>
      </c>
      <c r="E26" s="27"/>
      <c r="F26" s="27"/>
    </row>
    <row r="27" spans="1:6" ht="12.75">
      <c r="A27" s="13" t="s">
        <v>187</v>
      </c>
      <c r="B27" s="8" t="s">
        <v>574</v>
      </c>
      <c r="C27" s="8" t="s">
        <v>572</v>
      </c>
      <c r="D27" s="37">
        <v>7624190.44</v>
      </c>
      <c r="E27" s="27"/>
      <c r="F27" s="27"/>
    </row>
    <row r="28" spans="1:6" ht="12.75">
      <c r="A28" s="41" t="s">
        <v>188</v>
      </c>
      <c r="B28" s="42" t="s">
        <v>567</v>
      </c>
      <c r="C28" s="49"/>
      <c r="D28" s="43">
        <f>D29</f>
        <v>2116</v>
      </c>
      <c r="E28" s="27"/>
      <c r="F28" s="27"/>
    </row>
    <row r="29" spans="1:6" ht="12.75">
      <c r="A29" s="15" t="s">
        <v>516</v>
      </c>
      <c r="B29" s="6" t="s">
        <v>567</v>
      </c>
      <c r="C29" s="6" t="s">
        <v>564</v>
      </c>
      <c r="D29" s="37">
        <v>2116</v>
      </c>
      <c r="E29" s="27"/>
      <c r="F29" s="27"/>
    </row>
    <row r="30" spans="1:6" ht="12.75">
      <c r="A30" s="14" t="s">
        <v>189</v>
      </c>
      <c r="B30" s="48" t="s">
        <v>575</v>
      </c>
      <c r="C30" s="48" t="s">
        <v>467</v>
      </c>
      <c r="D30" s="39">
        <f>D31+D32+D33+D34</f>
        <v>173228957.64000002</v>
      </c>
      <c r="E30" s="27"/>
      <c r="F30" s="27"/>
    </row>
    <row r="31" spans="1:6" ht="12.75">
      <c r="A31" s="13" t="s">
        <v>423</v>
      </c>
      <c r="B31" s="8" t="s">
        <v>575</v>
      </c>
      <c r="C31" s="8" t="s">
        <v>562</v>
      </c>
      <c r="D31" s="37">
        <v>64478372.71</v>
      </c>
      <c r="E31" s="27"/>
      <c r="F31" s="27"/>
    </row>
    <row r="32" spans="1:6" ht="12.75">
      <c r="A32" s="13" t="s">
        <v>424</v>
      </c>
      <c r="B32" s="8" t="s">
        <v>575</v>
      </c>
      <c r="C32" s="8" t="s">
        <v>564</v>
      </c>
      <c r="D32" s="37">
        <v>103363958.88</v>
      </c>
      <c r="E32" s="27"/>
      <c r="F32" s="27"/>
    </row>
    <row r="33" spans="1:6" ht="12.75">
      <c r="A33" s="13" t="s">
        <v>425</v>
      </c>
      <c r="B33" s="8" t="s">
        <v>575</v>
      </c>
      <c r="C33" s="8" t="s">
        <v>575</v>
      </c>
      <c r="D33" s="37">
        <v>750592.08</v>
      </c>
      <c r="E33" s="27"/>
      <c r="F33" s="27"/>
    </row>
    <row r="34" spans="1:6" ht="12.75">
      <c r="A34" s="13" t="s">
        <v>426</v>
      </c>
      <c r="B34" s="8" t="s">
        <v>575</v>
      </c>
      <c r="C34" s="8" t="s">
        <v>573</v>
      </c>
      <c r="D34" s="37">
        <v>4636033.97</v>
      </c>
      <c r="E34" s="27"/>
      <c r="F34" s="27"/>
    </row>
    <row r="35" spans="1:6" ht="12.75">
      <c r="A35" s="12" t="s">
        <v>484</v>
      </c>
      <c r="B35" s="36" t="s">
        <v>576</v>
      </c>
      <c r="C35" s="36" t="s">
        <v>467</v>
      </c>
      <c r="D35" s="35">
        <f>D36+D37</f>
        <v>12816590.1</v>
      </c>
      <c r="E35" s="27"/>
      <c r="F35" s="27"/>
    </row>
    <row r="36" spans="1:6" ht="12.75">
      <c r="A36" s="13" t="s">
        <v>427</v>
      </c>
      <c r="B36" s="8" t="s">
        <v>576</v>
      </c>
      <c r="C36" s="8" t="s">
        <v>562</v>
      </c>
      <c r="D36" s="37">
        <v>12656690.1</v>
      </c>
      <c r="E36" s="27"/>
      <c r="F36" s="27"/>
    </row>
    <row r="37" spans="1:6" ht="12.75">
      <c r="A37" s="7" t="s">
        <v>190</v>
      </c>
      <c r="B37" s="6" t="s">
        <v>576</v>
      </c>
      <c r="C37" s="6" t="s">
        <v>566</v>
      </c>
      <c r="D37" s="44">
        <v>159900</v>
      </c>
      <c r="E37" s="27"/>
      <c r="F37" s="27"/>
    </row>
    <row r="38" spans="1:6" ht="12.75">
      <c r="A38" s="12" t="s">
        <v>191</v>
      </c>
      <c r="B38" s="36" t="s">
        <v>577</v>
      </c>
      <c r="C38" s="36" t="s">
        <v>467</v>
      </c>
      <c r="D38" s="35">
        <f>D39+D40+D41</f>
        <v>20056786.97</v>
      </c>
      <c r="E38" s="27"/>
      <c r="F38" s="27"/>
    </row>
    <row r="39" spans="1:6" ht="12.75">
      <c r="A39" s="13" t="s">
        <v>428</v>
      </c>
      <c r="B39" s="8" t="s">
        <v>577</v>
      </c>
      <c r="C39" s="8" t="s">
        <v>572</v>
      </c>
      <c r="D39" s="37">
        <v>12257804.97</v>
      </c>
      <c r="E39" s="27"/>
      <c r="F39" s="27"/>
    </row>
    <row r="40" spans="1:6" ht="12.75">
      <c r="A40" s="13" t="s">
        <v>429</v>
      </c>
      <c r="B40" s="8" t="s">
        <v>577</v>
      </c>
      <c r="C40" s="8" t="s">
        <v>566</v>
      </c>
      <c r="D40" s="37">
        <v>6139982</v>
      </c>
      <c r="E40" s="27"/>
      <c r="F40" s="27"/>
    </row>
    <row r="41" spans="1:6" ht="12.75">
      <c r="A41" s="13" t="s">
        <v>430</v>
      </c>
      <c r="B41" s="8" t="s">
        <v>577</v>
      </c>
      <c r="C41" s="8" t="s">
        <v>567</v>
      </c>
      <c r="D41" s="37">
        <v>1659000</v>
      </c>
      <c r="E41" s="27"/>
      <c r="F41" s="27"/>
    </row>
    <row r="42" spans="1:6" ht="12.75">
      <c r="A42" s="12" t="s">
        <v>192</v>
      </c>
      <c r="B42" s="36" t="s">
        <v>568</v>
      </c>
      <c r="C42" s="36" t="s">
        <v>467</v>
      </c>
      <c r="D42" s="35">
        <f>D43</f>
        <v>10000</v>
      </c>
      <c r="E42" s="27"/>
      <c r="F42" s="27"/>
    </row>
    <row r="43" spans="1:6" ht="12.75">
      <c r="A43" s="13" t="s">
        <v>431</v>
      </c>
      <c r="B43" s="8" t="s">
        <v>568</v>
      </c>
      <c r="C43" s="8" t="s">
        <v>564</v>
      </c>
      <c r="D43" s="37">
        <v>10000</v>
      </c>
      <c r="E43" s="27"/>
      <c r="F43" s="27"/>
    </row>
    <row r="44" spans="1:6" ht="12.75">
      <c r="A44" s="14" t="s">
        <v>242</v>
      </c>
      <c r="B44" s="48" t="s">
        <v>570</v>
      </c>
      <c r="C44" s="48" t="s">
        <v>467</v>
      </c>
      <c r="D44" s="47">
        <f>D45</f>
        <v>1263849.16</v>
      </c>
      <c r="E44" s="27"/>
      <c r="F44" s="27"/>
    </row>
    <row r="45" spans="1:6" ht="25.5">
      <c r="A45" s="13" t="s">
        <v>243</v>
      </c>
      <c r="B45" s="8" t="s">
        <v>570</v>
      </c>
      <c r="C45" s="8" t="s">
        <v>562</v>
      </c>
      <c r="D45" s="37">
        <v>1263849.16</v>
      </c>
      <c r="E45" s="27"/>
      <c r="F45" s="27"/>
    </row>
  </sheetData>
  <sheetProtection/>
  <printOptions/>
  <pageMargins left="0.7874015748031497" right="0.35433070866141736" top="0.7874015748031497" bottom="0.5905511811023623" header="0.31496062992125984" footer="0.31496062992125984"/>
  <pageSetup fitToHeight="0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99"/>
  </sheetPr>
  <dimension ref="A1:J46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8.140625" style="27" customWidth="1"/>
    <col min="2" max="2" width="5.140625" style="27" customWidth="1"/>
    <col min="3" max="4" width="3.8515625" style="27" customWidth="1"/>
    <col min="5" max="5" width="13.28125" style="27" customWidth="1"/>
    <col min="6" max="6" width="4.57421875" style="27" customWidth="1"/>
    <col min="7" max="7" width="14.421875" style="57" customWidth="1"/>
    <col min="8" max="8" width="10.8515625" style="64" customWidth="1"/>
    <col min="9" max="16384" width="9.140625" style="27" customWidth="1"/>
  </cols>
  <sheetData>
    <row r="1" spans="1:8" ht="12.75">
      <c r="A1" s="22"/>
      <c r="B1" s="23"/>
      <c r="C1" s="24"/>
      <c r="D1" s="24"/>
      <c r="E1" s="24"/>
      <c r="F1" s="24"/>
      <c r="G1" s="58" t="s">
        <v>804</v>
      </c>
      <c r="H1" s="27"/>
    </row>
    <row r="2" spans="1:8" ht="12.75">
      <c r="A2" s="22"/>
      <c r="B2" s="23"/>
      <c r="C2" s="24"/>
      <c r="D2" s="24"/>
      <c r="E2" s="24"/>
      <c r="F2" s="24"/>
      <c r="G2" s="59" t="s">
        <v>523</v>
      </c>
      <c r="H2" s="27"/>
    </row>
    <row r="3" spans="1:8" ht="12.75">
      <c r="A3" s="22"/>
      <c r="B3" s="339" t="s">
        <v>805</v>
      </c>
      <c r="C3" s="340"/>
      <c r="D3" s="340"/>
      <c r="E3" s="340"/>
      <c r="F3" s="340"/>
      <c r="G3" s="340"/>
      <c r="H3" s="27"/>
    </row>
    <row r="4" spans="1:8" ht="12.75">
      <c r="A4" s="28"/>
      <c r="B4" s="29"/>
      <c r="C4" s="24"/>
      <c r="D4" s="24"/>
      <c r="E4" s="24"/>
      <c r="F4" s="24"/>
      <c r="G4" s="60"/>
      <c r="H4" s="27"/>
    </row>
    <row r="5" spans="1:8" ht="12.75">
      <c r="A5" s="21" t="s">
        <v>807</v>
      </c>
      <c r="B5" s="31"/>
      <c r="C5" s="31"/>
      <c r="D5" s="31"/>
      <c r="E5" s="31"/>
      <c r="F5" s="31"/>
      <c r="G5" s="61"/>
      <c r="H5" s="27"/>
    </row>
    <row r="6" spans="1:8" ht="12.75">
      <c r="A6" s="32"/>
      <c r="B6" s="33"/>
      <c r="C6" s="33"/>
      <c r="D6" s="33"/>
      <c r="E6" s="33"/>
      <c r="F6" s="33"/>
      <c r="G6" s="62" t="s">
        <v>331</v>
      </c>
      <c r="H6" s="27"/>
    </row>
    <row r="7" spans="1:8" ht="12.75">
      <c r="A7" s="17" t="s">
        <v>180</v>
      </c>
      <c r="B7" s="18" t="s">
        <v>442</v>
      </c>
      <c r="C7" s="18" t="s">
        <v>555</v>
      </c>
      <c r="D7" s="18" t="s">
        <v>556</v>
      </c>
      <c r="E7" s="18" t="s">
        <v>557</v>
      </c>
      <c r="F7" s="18" t="s">
        <v>558</v>
      </c>
      <c r="G7" s="63" t="s">
        <v>209</v>
      </c>
      <c r="H7" s="27"/>
    </row>
    <row r="8" spans="1:8" ht="12.75">
      <c r="A8" s="10" t="s">
        <v>533</v>
      </c>
      <c r="B8" s="10"/>
      <c r="C8" s="10" t="s">
        <v>181</v>
      </c>
      <c r="D8" s="10" t="s">
        <v>534</v>
      </c>
      <c r="E8" s="10" t="s">
        <v>559</v>
      </c>
      <c r="F8" s="10" t="s">
        <v>560</v>
      </c>
      <c r="G8" s="134" t="s">
        <v>561</v>
      </c>
      <c r="H8" s="135"/>
    </row>
    <row r="9" spans="1:10" ht="12.75">
      <c r="A9" s="11" t="s">
        <v>470</v>
      </c>
      <c r="B9" s="11"/>
      <c r="C9" s="54" t="s">
        <v>467</v>
      </c>
      <c r="D9" s="54" t="s">
        <v>467</v>
      </c>
      <c r="E9" s="54" t="s">
        <v>467</v>
      </c>
      <c r="F9" s="54" t="s">
        <v>467</v>
      </c>
      <c r="G9" s="53">
        <f>G10+G210+G370+G460</f>
        <v>710952049.8100001</v>
      </c>
      <c r="H9" s="136"/>
      <c r="I9" s="136"/>
      <c r="J9" s="136"/>
    </row>
    <row r="10" spans="1:7" ht="12.75">
      <c r="A10" s="137" t="s">
        <v>443</v>
      </c>
      <c r="B10" s="138" t="s">
        <v>553</v>
      </c>
      <c r="C10" s="139"/>
      <c r="D10" s="139"/>
      <c r="E10" s="139"/>
      <c r="F10" s="139"/>
      <c r="G10" s="140">
        <f>G11+G81+G87+G101+G144+G216+G314+G331+G337+G363</f>
        <v>644355193.84</v>
      </c>
    </row>
    <row r="11" spans="1:7" ht="12.75">
      <c r="A11" s="12" t="s">
        <v>444</v>
      </c>
      <c r="B11" s="12"/>
      <c r="C11" s="36" t="s">
        <v>562</v>
      </c>
      <c r="D11" s="141" t="s">
        <v>284</v>
      </c>
      <c r="E11" s="36" t="s">
        <v>467</v>
      </c>
      <c r="F11" s="36" t="s">
        <v>467</v>
      </c>
      <c r="G11" s="35">
        <f>G12+G17+G34+G24+G29</f>
        <v>41832742.55</v>
      </c>
    </row>
    <row r="12" spans="1:8" ht="38.25">
      <c r="A12" s="13" t="s">
        <v>563</v>
      </c>
      <c r="B12" s="13"/>
      <c r="C12" s="8" t="s">
        <v>562</v>
      </c>
      <c r="D12" s="8" t="s">
        <v>564</v>
      </c>
      <c r="E12" s="8" t="s">
        <v>467</v>
      </c>
      <c r="F12" s="8" t="s">
        <v>467</v>
      </c>
      <c r="G12" s="37">
        <f>G13</f>
        <v>359440</v>
      </c>
      <c r="H12" s="27"/>
    </row>
    <row r="13" spans="1:8" ht="25.5">
      <c r="A13" s="142" t="s">
        <v>332</v>
      </c>
      <c r="B13" s="142"/>
      <c r="C13" s="5" t="s">
        <v>562</v>
      </c>
      <c r="D13" s="5" t="s">
        <v>564</v>
      </c>
      <c r="E13" s="5" t="s">
        <v>603</v>
      </c>
      <c r="F13" s="5" t="s">
        <v>467</v>
      </c>
      <c r="G13" s="37">
        <f>G14</f>
        <v>359440</v>
      </c>
      <c r="H13" s="27"/>
    </row>
    <row r="14" spans="1:8" ht="12.75">
      <c r="A14" s="142" t="s">
        <v>565</v>
      </c>
      <c r="B14" s="142"/>
      <c r="C14" s="5" t="s">
        <v>562</v>
      </c>
      <c r="D14" s="5" t="s">
        <v>564</v>
      </c>
      <c r="E14" s="5" t="s">
        <v>604</v>
      </c>
      <c r="F14" s="143" t="s">
        <v>467</v>
      </c>
      <c r="G14" s="37">
        <f>G15</f>
        <v>359440</v>
      </c>
      <c r="H14" s="27"/>
    </row>
    <row r="15" spans="1:8" ht="25.5">
      <c r="A15" s="143" t="s">
        <v>468</v>
      </c>
      <c r="B15" s="143"/>
      <c r="C15" s="5" t="s">
        <v>562</v>
      </c>
      <c r="D15" s="5" t="s">
        <v>564</v>
      </c>
      <c r="E15" s="5" t="s">
        <v>605</v>
      </c>
      <c r="F15" s="5" t="s">
        <v>467</v>
      </c>
      <c r="G15" s="37">
        <f>G16</f>
        <v>359440</v>
      </c>
      <c r="H15" s="27"/>
    </row>
    <row r="16" spans="1:8" ht="63.75">
      <c r="A16" s="142" t="s">
        <v>469</v>
      </c>
      <c r="B16" s="142"/>
      <c r="C16" s="5" t="s">
        <v>562</v>
      </c>
      <c r="D16" s="5" t="s">
        <v>564</v>
      </c>
      <c r="E16" s="5" t="s">
        <v>605</v>
      </c>
      <c r="F16" s="5" t="s">
        <v>234</v>
      </c>
      <c r="G16" s="38">
        <f>363778-4338</f>
        <v>359440</v>
      </c>
      <c r="H16" s="27"/>
    </row>
    <row r="17" spans="1:8" ht="51">
      <c r="A17" s="13" t="s">
        <v>471</v>
      </c>
      <c r="B17" s="13"/>
      <c r="C17" s="8" t="s">
        <v>562</v>
      </c>
      <c r="D17" s="8" t="s">
        <v>566</v>
      </c>
      <c r="E17" s="8" t="s">
        <v>467</v>
      </c>
      <c r="F17" s="8" t="s">
        <v>467</v>
      </c>
      <c r="G17" s="37">
        <f>G18</f>
        <v>13390038.120000001</v>
      </c>
      <c r="H17" s="27"/>
    </row>
    <row r="18" spans="1:8" ht="25.5">
      <c r="A18" s="142" t="s">
        <v>472</v>
      </c>
      <c r="B18" s="142"/>
      <c r="C18" s="5" t="s">
        <v>562</v>
      </c>
      <c r="D18" s="5" t="s">
        <v>566</v>
      </c>
      <c r="E18" s="5" t="s">
        <v>606</v>
      </c>
      <c r="F18" s="5" t="s">
        <v>467</v>
      </c>
      <c r="G18" s="37">
        <f>G19</f>
        <v>13390038.120000001</v>
      </c>
      <c r="H18" s="27"/>
    </row>
    <row r="19" spans="1:8" ht="25.5">
      <c r="A19" s="142" t="s">
        <v>333</v>
      </c>
      <c r="B19" s="142"/>
      <c r="C19" s="5" t="s">
        <v>562</v>
      </c>
      <c r="D19" s="5" t="s">
        <v>566</v>
      </c>
      <c r="E19" s="5" t="s">
        <v>607</v>
      </c>
      <c r="F19" s="143" t="s">
        <v>467</v>
      </c>
      <c r="G19" s="37">
        <f>G20</f>
        <v>13390038.120000001</v>
      </c>
      <c r="H19" s="27"/>
    </row>
    <row r="20" spans="1:8" ht="25.5">
      <c r="A20" s="143" t="s">
        <v>468</v>
      </c>
      <c r="B20" s="143"/>
      <c r="C20" s="5" t="s">
        <v>562</v>
      </c>
      <c r="D20" s="5" t="s">
        <v>566</v>
      </c>
      <c r="E20" s="5" t="s">
        <v>610</v>
      </c>
      <c r="F20" s="5" t="s">
        <v>467</v>
      </c>
      <c r="G20" s="37">
        <f>SUM(G21:G23)</f>
        <v>13390038.120000001</v>
      </c>
      <c r="H20" s="27"/>
    </row>
    <row r="21" spans="1:8" ht="63.75">
      <c r="A21" s="142" t="s">
        <v>469</v>
      </c>
      <c r="B21" s="142"/>
      <c r="C21" s="5" t="s">
        <v>562</v>
      </c>
      <c r="D21" s="5" t="s">
        <v>566</v>
      </c>
      <c r="E21" s="5" t="s">
        <v>610</v>
      </c>
      <c r="F21" s="5">
        <v>100</v>
      </c>
      <c r="G21" s="38">
        <v>12212368</v>
      </c>
      <c r="H21" s="27"/>
    </row>
    <row r="22" spans="1:8" ht="25.5">
      <c r="A22" s="142" t="s">
        <v>609</v>
      </c>
      <c r="B22" s="142"/>
      <c r="C22" s="5" t="s">
        <v>562</v>
      </c>
      <c r="D22" s="5" t="s">
        <v>566</v>
      </c>
      <c r="E22" s="5" t="s">
        <v>610</v>
      </c>
      <c r="F22" s="5">
        <v>200</v>
      </c>
      <c r="G22" s="38">
        <v>1102127.62</v>
      </c>
      <c r="H22" s="27"/>
    </row>
    <row r="23" spans="1:8" ht="12.75">
      <c r="A23" s="142" t="s">
        <v>236</v>
      </c>
      <c r="B23" s="142"/>
      <c r="C23" s="5" t="s">
        <v>562</v>
      </c>
      <c r="D23" s="5" t="s">
        <v>566</v>
      </c>
      <c r="E23" s="5" t="s">
        <v>610</v>
      </c>
      <c r="F23" s="5">
        <v>800</v>
      </c>
      <c r="G23" s="38">
        <v>75542.5</v>
      </c>
      <c r="H23" s="27"/>
    </row>
    <row r="24" spans="1:8" ht="12.75">
      <c r="A24" s="144" t="s">
        <v>473</v>
      </c>
      <c r="B24" s="142"/>
      <c r="C24" s="145" t="s">
        <v>562</v>
      </c>
      <c r="D24" s="146" t="s">
        <v>574</v>
      </c>
      <c r="E24" s="145"/>
      <c r="F24" s="145"/>
      <c r="G24" s="38">
        <f>G25</f>
        <v>41201</v>
      </c>
      <c r="H24" s="27"/>
    </row>
    <row r="25" spans="1:8" ht="25.5">
      <c r="A25" s="147" t="s">
        <v>335</v>
      </c>
      <c r="B25" s="142"/>
      <c r="C25" s="145" t="s">
        <v>562</v>
      </c>
      <c r="D25" s="146" t="s">
        <v>574</v>
      </c>
      <c r="E25" s="148" t="s">
        <v>611</v>
      </c>
      <c r="F25" s="149"/>
      <c r="G25" s="38">
        <f>G26</f>
        <v>41201</v>
      </c>
      <c r="H25" s="27"/>
    </row>
    <row r="26" spans="1:8" ht="25.5">
      <c r="A26" s="150" t="s">
        <v>336</v>
      </c>
      <c r="B26" s="142"/>
      <c r="C26" s="145" t="s">
        <v>562</v>
      </c>
      <c r="D26" s="146" t="s">
        <v>574</v>
      </c>
      <c r="E26" s="148" t="s">
        <v>612</v>
      </c>
      <c r="F26" s="149"/>
      <c r="G26" s="38">
        <f>G27</f>
        <v>41201</v>
      </c>
      <c r="H26" s="27"/>
    </row>
    <row r="27" spans="1:8" ht="51">
      <c r="A27" s="150" t="s">
        <v>197</v>
      </c>
      <c r="B27" s="142"/>
      <c r="C27" s="145" t="s">
        <v>562</v>
      </c>
      <c r="D27" s="146" t="s">
        <v>574</v>
      </c>
      <c r="E27" s="148" t="s">
        <v>198</v>
      </c>
      <c r="F27" s="149"/>
      <c r="G27" s="38">
        <f>G28</f>
        <v>41201</v>
      </c>
      <c r="H27" s="27"/>
    </row>
    <row r="28" spans="1:8" ht="25.5">
      <c r="A28" s="144" t="s">
        <v>609</v>
      </c>
      <c r="B28" s="142"/>
      <c r="C28" s="145" t="s">
        <v>562</v>
      </c>
      <c r="D28" s="146" t="s">
        <v>574</v>
      </c>
      <c r="E28" s="148" t="s">
        <v>198</v>
      </c>
      <c r="F28" s="149">
        <v>200</v>
      </c>
      <c r="G28" s="38">
        <v>41201</v>
      </c>
      <c r="H28" s="27"/>
    </row>
    <row r="29" spans="1:8" ht="12.75">
      <c r="A29" s="182" t="s">
        <v>810</v>
      </c>
      <c r="B29" s="142"/>
      <c r="C29" s="145" t="s">
        <v>562</v>
      </c>
      <c r="D29" s="145" t="s">
        <v>575</v>
      </c>
      <c r="E29" s="164"/>
      <c r="F29" s="145"/>
      <c r="G29" s="184">
        <f>G30</f>
        <v>1130750</v>
      </c>
      <c r="H29" s="27"/>
    </row>
    <row r="30" spans="1:8" ht="25.5">
      <c r="A30" s="182" t="s">
        <v>335</v>
      </c>
      <c r="B30" s="142"/>
      <c r="C30" s="145" t="s">
        <v>562</v>
      </c>
      <c r="D30" s="145" t="s">
        <v>575</v>
      </c>
      <c r="E30" s="164" t="s">
        <v>812</v>
      </c>
      <c r="F30" s="145"/>
      <c r="G30" s="184">
        <f>G31</f>
        <v>1130750</v>
      </c>
      <c r="H30" s="27"/>
    </row>
    <row r="31" spans="1:8" ht="16.5" customHeight="1">
      <c r="A31" s="182" t="s">
        <v>813</v>
      </c>
      <c r="B31" s="142"/>
      <c r="C31" s="145" t="s">
        <v>562</v>
      </c>
      <c r="D31" s="145" t="s">
        <v>575</v>
      </c>
      <c r="E31" s="164" t="s">
        <v>814</v>
      </c>
      <c r="F31" s="145"/>
      <c r="G31" s="184">
        <f>G32</f>
        <v>1130750</v>
      </c>
      <c r="H31" s="27"/>
    </row>
    <row r="32" spans="1:8" ht="12.75">
      <c r="A32" s="271" t="s">
        <v>815</v>
      </c>
      <c r="B32" s="142"/>
      <c r="C32" s="145" t="s">
        <v>562</v>
      </c>
      <c r="D32" s="145" t="s">
        <v>575</v>
      </c>
      <c r="E32" s="164" t="s">
        <v>816</v>
      </c>
      <c r="F32" s="145"/>
      <c r="G32" s="184">
        <f>G33</f>
        <v>1130750</v>
      </c>
      <c r="H32" s="27"/>
    </row>
    <row r="33" spans="1:8" ht="25.5">
      <c r="A33" s="182" t="s">
        <v>655</v>
      </c>
      <c r="B33" s="142"/>
      <c r="C33" s="145" t="s">
        <v>562</v>
      </c>
      <c r="D33" s="145" t="s">
        <v>575</v>
      </c>
      <c r="E33" s="164" t="s">
        <v>816</v>
      </c>
      <c r="F33" s="145">
        <v>800</v>
      </c>
      <c r="G33" s="184">
        <v>1130750</v>
      </c>
      <c r="H33" s="27"/>
    </row>
    <row r="34" spans="1:8" ht="12.75">
      <c r="A34" s="13" t="s">
        <v>183</v>
      </c>
      <c r="B34" s="13"/>
      <c r="C34" s="8" t="s">
        <v>562</v>
      </c>
      <c r="D34" s="8" t="s">
        <v>570</v>
      </c>
      <c r="E34" s="8" t="s">
        <v>467</v>
      </c>
      <c r="F34" s="8" t="s">
        <v>467</v>
      </c>
      <c r="G34" s="37">
        <f>G35+G41+G48+G58+G62+G53+G78</f>
        <v>26911313.43</v>
      </c>
      <c r="H34" s="27"/>
    </row>
    <row r="35" spans="1:8" ht="51">
      <c r="A35" s="250" t="s">
        <v>705</v>
      </c>
      <c r="B35" s="152"/>
      <c r="C35" s="5" t="s">
        <v>562</v>
      </c>
      <c r="D35" s="5" t="s">
        <v>570</v>
      </c>
      <c r="E35" s="153" t="s">
        <v>14</v>
      </c>
      <c r="F35" s="5" t="s">
        <v>467</v>
      </c>
      <c r="G35" s="37">
        <f>G36</f>
        <v>2680564.1599999997</v>
      </c>
      <c r="H35" s="27"/>
    </row>
    <row r="36" spans="1:8" ht="38.25">
      <c r="A36" s="13" t="s">
        <v>706</v>
      </c>
      <c r="B36" s="154"/>
      <c r="C36" s="5" t="s">
        <v>562</v>
      </c>
      <c r="D36" s="5" t="s">
        <v>570</v>
      </c>
      <c r="E36" s="153" t="s">
        <v>15</v>
      </c>
      <c r="F36" s="151" t="s">
        <v>467</v>
      </c>
      <c r="G36" s="37">
        <f>G37</f>
        <v>2680564.1599999997</v>
      </c>
      <c r="H36" s="27"/>
    </row>
    <row r="37" spans="1:9" ht="38.25" customHeight="1">
      <c r="A37" s="272" t="s">
        <v>16</v>
      </c>
      <c r="B37" s="155"/>
      <c r="C37" s="5" t="s">
        <v>562</v>
      </c>
      <c r="D37" s="5" t="s">
        <v>570</v>
      </c>
      <c r="E37" s="153" t="s">
        <v>17</v>
      </c>
      <c r="F37" s="151"/>
      <c r="G37" s="37">
        <f>G38</f>
        <v>2680564.1599999997</v>
      </c>
      <c r="H37" s="27"/>
      <c r="I37" s="27" t="s">
        <v>707</v>
      </c>
    </row>
    <row r="38" spans="1:8" ht="12.75">
      <c r="A38" s="143" t="s">
        <v>340</v>
      </c>
      <c r="B38" s="143"/>
      <c r="C38" s="5" t="s">
        <v>562</v>
      </c>
      <c r="D38" s="5" t="s">
        <v>570</v>
      </c>
      <c r="E38" s="153" t="s">
        <v>18</v>
      </c>
      <c r="F38" s="151" t="s">
        <v>467</v>
      </c>
      <c r="G38" s="37">
        <f>SUM(G39:G40)</f>
        <v>2680564.1599999997</v>
      </c>
      <c r="H38" s="27"/>
    </row>
    <row r="39" spans="1:8" ht="25.5">
      <c r="A39" s="142" t="s">
        <v>609</v>
      </c>
      <c r="B39" s="142"/>
      <c r="C39" s="5" t="s">
        <v>562</v>
      </c>
      <c r="D39" s="5" t="s">
        <v>570</v>
      </c>
      <c r="E39" s="153" t="s">
        <v>18</v>
      </c>
      <c r="F39" s="5" t="s">
        <v>235</v>
      </c>
      <c r="G39" s="38">
        <v>2181915.53</v>
      </c>
      <c r="H39" s="27"/>
    </row>
    <row r="40" spans="1:8" ht="12.75">
      <c r="A40" s="142" t="s">
        <v>236</v>
      </c>
      <c r="B40" s="142"/>
      <c r="C40" s="5" t="s">
        <v>562</v>
      </c>
      <c r="D40" s="5" t="s">
        <v>570</v>
      </c>
      <c r="E40" s="153" t="s">
        <v>18</v>
      </c>
      <c r="F40" s="5">
        <v>800</v>
      </c>
      <c r="G40" s="38">
        <v>498648.63</v>
      </c>
      <c r="H40" s="27"/>
    </row>
    <row r="41" spans="1:8" ht="52.5" customHeight="1">
      <c r="A41" s="156" t="s">
        <v>624</v>
      </c>
      <c r="B41" s="156"/>
      <c r="C41" s="5" t="s">
        <v>562</v>
      </c>
      <c r="D41" s="5" t="s">
        <v>570</v>
      </c>
      <c r="E41" s="5" t="s">
        <v>19</v>
      </c>
      <c r="F41" s="5"/>
      <c r="G41" s="37">
        <f>G42</f>
        <v>49742</v>
      </c>
      <c r="H41" s="27"/>
    </row>
    <row r="42" spans="1:8" ht="76.5">
      <c r="A42" s="7" t="s">
        <v>625</v>
      </c>
      <c r="B42" s="7"/>
      <c r="C42" s="5" t="s">
        <v>562</v>
      </c>
      <c r="D42" s="5" t="s">
        <v>570</v>
      </c>
      <c r="E42" s="5" t="s">
        <v>20</v>
      </c>
      <c r="F42" s="5"/>
      <c r="G42" s="37">
        <f>G43</f>
        <v>49742</v>
      </c>
      <c r="H42" s="27"/>
    </row>
    <row r="43" spans="1:8" ht="38.25">
      <c r="A43" s="157" t="s">
        <v>626</v>
      </c>
      <c r="B43" s="7"/>
      <c r="C43" s="158" t="s">
        <v>562</v>
      </c>
      <c r="D43" s="158" t="s">
        <v>570</v>
      </c>
      <c r="E43" s="158" t="s">
        <v>708</v>
      </c>
      <c r="F43" s="158"/>
      <c r="G43" s="159">
        <f>G44</f>
        <v>49742</v>
      </c>
      <c r="H43" s="27"/>
    </row>
    <row r="44" spans="1:8" ht="36" hidden="1">
      <c r="A44" s="273" t="s">
        <v>199</v>
      </c>
      <c r="B44" s="7"/>
      <c r="C44" s="158" t="s">
        <v>562</v>
      </c>
      <c r="D44" s="158" t="s">
        <v>570</v>
      </c>
      <c r="E44" s="158" t="s">
        <v>627</v>
      </c>
      <c r="F44" s="158"/>
      <c r="G44" s="159">
        <f>G45</f>
        <v>49742</v>
      </c>
      <c r="H44" s="27"/>
    </row>
    <row r="45" spans="1:8" ht="25.5">
      <c r="A45" s="157" t="s">
        <v>609</v>
      </c>
      <c r="B45" s="7"/>
      <c r="C45" s="158" t="s">
        <v>562</v>
      </c>
      <c r="D45" s="158" t="s">
        <v>570</v>
      </c>
      <c r="E45" s="158" t="s">
        <v>627</v>
      </c>
      <c r="F45" s="158">
        <v>200</v>
      </c>
      <c r="G45" s="159">
        <v>49742</v>
      </c>
      <c r="H45" s="27"/>
    </row>
    <row r="46" spans="1:8" ht="36" hidden="1">
      <c r="A46" s="273" t="s">
        <v>199</v>
      </c>
      <c r="B46" s="160"/>
      <c r="C46" s="5" t="s">
        <v>562</v>
      </c>
      <c r="D46" s="5" t="s">
        <v>570</v>
      </c>
      <c r="E46" s="5" t="s">
        <v>201</v>
      </c>
      <c r="F46" s="5"/>
      <c r="G46" s="37">
        <f>G47</f>
        <v>0</v>
      </c>
      <c r="H46" s="27"/>
    </row>
    <row r="47" spans="1:8" ht="25.5" hidden="1">
      <c r="A47" s="142" t="s">
        <v>609</v>
      </c>
      <c r="B47" s="142"/>
      <c r="C47" s="5" t="s">
        <v>562</v>
      </c>
      <c r="D47" s="5" t="s">
        <v>570</v>
      </c>
      <c r="E47" s="5" t="s">
        <v>201</v>
      </c>
      <c r="F47" s="5">
        <v>200</v>
      </c>
      <c r="G47" s="38"/>
      <c r="H47" s="27"/>
    </row>
    <row r="48" spans="1:8" ht="51" hidden="1">
      <c r="A48" s="156" t="s">
        <v>711</v>
      </c>
      <c r="B48" s="156"/>
      <c r="C48" s="5" t="s">
        <v>562</v>
      </c>
      <c r="D48" s="5" t="s">
        <v>570</v>
      </c>
      <c r="E48" s="5" t="s">
        <v>205</v>
      </c>
      <c r="F48" s="5"/>
      <c r="G48" s="37">
        <f>G49</f>
        <v>0</v>
      </c>
      <c r="H48" s="27"/>
    </row>
    <row r="49" spans="1:8" ht="63.75" hidden="1">
      <c r="A49" s="7" t="s">
        <v>712</v>
      </c>
      <c r="B49" s="7"/>
      <c r="C49" s="5" t="s">
        <v>562</v>
      </c>
      <c r="D49" s="5" t="s">
        <v>570</v>
      </c>
      <c r="E49" s="5" t="s">
        <v>206</v>
      </c>
      <c r="F49" s="5"/>
      <c r="G49" s="37">
        <f>G50</f>
        <v>0</v>
      </c>
      <c r="H49" s="27"/>
    </row>
    <row r="50" spans="1:8" ht="38.25" hidden="1">
      <c r="A50" s="142" t="s">
        <v>203</v>
      </c>
      <c r="B50" s="142"/>
      <c r="C50" s="5" t="s">
        <v>562</v>
      </c>
      <c r="D50" s="5" t="s">
        <v>570</v>
      </c>
      <c r="E50" s="5" t="s">
        <v>207</v>
      </c>
      <c r="F50" s="5"/>
      <c r="G50" s="37">
        <f>G51</f>
        <v>0</v>
      </c>
      <c r="H50" s="27"/>
    </row>
    <row r="51" spans="1:8" ht="38.25" hidden="1">
      <c r="A51" s="142" t="s">
        <v>204</v>
      </c>
      <c r="B51" s="142"/>
      <c r="C51" s="5" t="s">
        <v>562</v>
      </c>
      <c r="D51" s="5" t="s">
        <v>570</v>
      </c>
      <c r="E51" s="5" t="s">
        <v>208</v>
      </c>
      <c r="F51" s="5"/>
      <c r="G51" s="37">
        <f>G52</f>
        <v>0</v>
      </c>
      <c r="H51" s="27"/>
    </row>
    <row r="52" spans="1:8" ht="25.5" hidden="1">
      <c r="A52" s="142" t="s">
        <v>609</v>
      </c>
      <c r="B52" s="142"/>
      <c r="C52" s="5" t="s">
        <v>562</v>
      </c>
      <c r="D52" s="5" t="s">
        <v>570</v>
      </c>
      <c r="E52" s="5" t="s">
        <v>208</v>
      </c>
      <c r="F52" s="5">
        <v>200</v>
      </c>
      <c r="G52" s="38">
        <v>0</v>
      </c>
      <c r="H52" s="27"/>
    </row>
    <row r="53" spans="1:8" ht="25.5">
      <c r="A53" s="182" t="s">
        <v>472</v>
      </c>
      <c r="B53" s="145"/>
      <c r="C53" s="145" t="s">
        <v>562</v>
      </c>
      <c r="D53" s="145" t="s">
        <v>570</v>
      </c>
      <c r="E53" s="145" t="s">
        <v>606</v>
      </c>
      <c r="F53" s="145"/>
      <c r="G53" s="184">
        <f>G54</f>
        <v>334700</v>
      </c>
      <c r="H53" s="27"/>
    </row>
    <row r="54" spans="1:8" ht="25.5">
      <c r="A54" s="182" t="s">
        <v>333</v>
      </c>
      <c r="B54" s="145"/>
      <c r="C54" s="145" t="s">
        <v>562</v>
      </c>
      <c r="D54" s="145" t="s">
        <v>570</v>
      </c>
      <c r="E54" s="145" t="s">
        <v>607</v>
      </c>
      <c r="F54" s="145"/>
      <c r="G54" s="184">
        <f>G55</f>
        <v>334700</v>
      </c>
      <c r="H54" s="27"/>
    </row>
    <row r="55" spans="1:8" ht="38.25">
      <c r="A55" s="182" t="s">
        <v>334</v>
      </c>
      <c r="B55" s="182"/>
      <c r="C55" s="145" t="s">
        <v>562</v>
      </c>
      <c r="D55" s="145" t="s">
        <v>570</v>
      </c>
      <c r="E55" s="145" t="s">
        <v>608</v>
      </c>
      <c r="F55" s="163"/>
      <c r="G55" s="178">
        <f>SUM(G56:G57)</f>
        <v>334700</v>
      </c>
      <c r="H55" s="27"/>
    </row>
    <row r="56" spans="1:8" ht="63.75">
      <c r="A56" s="182" t="s">
        <v>469</v>
      </c>
      <c r="B56" s="182"/>
      <c r="C56" s="145" t="s">
        <v>562</v>
      </c>
      <c r="D56" s="145" t="s">
        <v>570</v>
      </c>
      <c r="E56" s="145" t="s">
        <v>608</v>
      </c>
      <c r="F56" s="163">
        <v>100</v>
      </c>
      <c r="G56" s="184">
        <v>294347.73</v>
      </c>
      <c r="H56" s="27"/>
    </row>
    <row r="57" spans="1:8" ht="25.5">
      <c r="A57" s="182" t="s">
        <v>609</v>
      </c>
      <c r="B57" s="182"/>
      <c r="C57" s="145" t="s">
        <v>562</v>
      </c>
      <c r="D57" s="145" t="s">
        <v>570</v>
      </c>
      <c r="E57" s="145" t="s">
        <v>608</v>
      </c>
      <c r="F57" s="163">
        <v>200</v>
      </c>
      <c r="G57" s="184">
        <v>40352.27</v>
      </c>
      <c r="H57" s="27"/>
    </row>
    <row r="58" spans="1:8" ht="25.5">
      <c r="A58" s="142" t="s">
        <v>571</v>
      </c>
      <c r="B58" s="142"/>
      <c r="C58" s="5" t="s">
        <v>562</v>
      </c>
      <c r="D58" s="5" t="s">
        <v>570</v>
      </c>
      <c r="E58" s="153" t="s">
        <v>21</v>
      </c>
      <c r="F58" s="5"/>
      <c r="G58" s="37">
        <f>G59</f>
        <v>879844</v>
      </c>
      <c r="H58" s="27"/>
    </row>
    <row r="59" spans="1:8" ht="12.75">
      <c r="A59" s="7" t="s">
        <v>341</v>
      </c>
      <c r="B59" s="7"/>
      <c r="C59" s="5" t="s">
        <v>562</v>
      </c>
      <c r="D59" s="5" t="s">
        <v>570</v>
      </c>
      <c r="E59" s="153" t="s">
        <v>22</v>
      </c>
      <c r="F59" s="5"/>
      <c r="G59" s="37">
        <f>G60</f>
        <v>879844</v>
      </c>
      <c r="H59" s="27"/>
    </row>
    <row r="60" spans="1:8" ht="25.5">
      <c r="A60" s="143" t="s">
        <v>478</v>
      </c>
      <c r="B60" s="143"/>
      <c r="C60" s="5" t="s">
        <v>562</v>
      </c>
      <c r="D60" s="5" t="s">
        <v>570</v>
      </c>
      <c r="E60" s="153" t="s">
        <v>211</v>
      </c>
      <c r="F60" s="5"/>
      <c r="G60" s="37">
        <f>G61</f>
        <v>879844</v>
      </c>
      <c r="H60" s="27"/>
    </row>
    <row r="61" spans="1:8" ht="12.75">
      <c r="A61" s="142" t="s">
        <v>236</v>
      </c>
      <c r="B61" s="142"/>
      <c r="C61" s="5" t="s">
        <v>562</v>
      </c>
      <c r="D61" s="5" t="s">
        <v>570</v>
      </c>
      <c r="E61" s="153" t="s">
        <v>211</v>
      </c>
      <c r="F61" s="5">
        <v>800</v>
      </c>
      <c r="G61" s="38">
        <v>879844</v>
      </c>
      <c r="H61" s="27"/>
    </row>
    <row r="62" spans="1:8" ht="25.5">
      <c r="A62" s="156" t="s">
        <v>335</v>
      </c>
      <c r="B62" s="156"/>
      <c r="C62" s="5" t="s">
        <v>562</v>
      </c>
      <c r="D62" s="5" t="s">
        <v>570</v>
      </c>
      <c r="E62" s="153" t="s">
        <v>611</v>
      </c>
      <c r="F62" s="151" t="s">
        <v>467</v>
      </c>
      <c r="G62" s="37">
        <f>G63</f>
        <v>22883273.27</v>
      </c>
      <c r="H62" s="27"/>
    </row>
    <row r="63" spans="1:8" ht="25.5">
      <c r="A63" s="7" t="s">
        <v>336</v>
      </c>
      <c r="B63" s="7"/>
      <c r="C63" s="5" t="s">
        <v>562</v>
      </c>
      <c r="D63" s="5" t="s">
        <v>570</v>
      </c>
      <c r="E63" s="161" t="s">
        <v>612</v>
      </c>
      <c r="F63" s="162" t="s">
        <v>467</v>
      </c>
      <c r="G63" s="37">
        <f>G64+G68+G71+G73+G76</f>
        <v>22883273.27</v>
      </c>
      <c r="H63" s="27"/>
    </row>
    <row r="64" spans="1:8" ht="25.5">
      <c r="A64" s="143" t="s">
        <v>479</v>
      </c>
      <c r="B64" s="143"/>
      <c r="C64" s="5" t="s">
        <v>562</v>
      </c>
      <c r="D64" s="5" t="s">
        <v>570</v>
      </c>
      <c r="E64" s="153" t="s">
        <v>23</v>
      </c>
      <c r="F64" s="151" t="s">
        <v>467</v>
      </c>
      <c r="G64" s="37">
        <f>SUM(G65:G67)</f>
        <v>22215923.27</v>
      </c>
      <c r="H64" s="27"/>
    </row>
    <row r="65" spans="1:8" ht="63.75">
      <c r="A65" s="142" t="s">
        <v>469</v>
      </c>
      <c r="B65" s="142"/>
      <c r="C65" s="5" t="s">
        <v>562</v>
      </c>
      <c r="D65" s="5" t="s">
        <v>570</v>
      </c>
      <c r="E65" s="153" t="s">
        <v>23</v>
      </c>
      <c r="F65" s="5" t="s">
        <v>234</v>
      </c>
      <c r="G65" s="38">
        <v>21176570.31</v>
      </c>
      <c r="H65" s="27"/>
    </row>
    <row r="66" spans="1:8" ht="25.5">
      <c r="A66" s="142" t="s">
        <v>609</v>
      </c>
      <c r="B66" s="142"/>
      <c r="C66" s="5" t="s">
        <v>562</v>
      </c>
      <c r="D66" s="5" t="s">
        <v>570</v>
      </c>
      <c r="E66" s="153" t="s">
        <v>23</v>
      </c>
      <c r="F66" s="5" t="s">
        <v>235</v>
      </c>
      <c r="G66" s="38">
        <v>991177.96</v>
      </c>
      <c r="H66" s="27"/>
    </row>
    <row r="67" spans="1:8" ht="12.75">
      <c r="A67" s="142" t="s">
        <v>236</v>
      </c>
      <c r="B67" s="142"/>
      <c r="C67" s="5" t="s">
        <v>562</v>
      </c>
      <c r="D67" s="5" t="s">
        <v>570</v>
      </c>
      <c r="E67" s="153" t="s">
        <v>23</v>
      </c>
      <c r="F67" s="5" t="s">
        <v>237</v>
      </c>
      <c r="G67" s="38">
        <v>48175</v>
      </c>
      <c r="H67" s="27"/>
    </row>
    <row r="68" spans="1:8" ht="25.5" hidden="1">
      <c r="A68" s="143" t="s">
        <v>478</v>
      </c>
      <c r="B68" s="142"/>
      <c r="C68" s="5" t="s">
        <v>562</v>
      </c>
      <c r="D68" s="5" t="s">
        <v>570</v>
      </c>
      <c r="E68" s="153" t="s">
        <v>24</v>
      </c>
      <c r="F68" s="5"/>
      <c r="G68" s="38">
        <f>G70+G69</f>
        <v>0</v>
      </c>
      <c r="H68" s="27"/>
    </row>
    <row r="69" spans="1:8" ht="15.75" customHeight="1" hidden="1">
      <c r="A69" s="163" t="s">
        <v>241</v>
      </c>
      <c r="B69" s="142"/>
      <c r="C69" s="145" t="s">
        <v>562</v>
      </c>
      <c r="D69" s="145" t="s">
        <v>570</v>
      </c>
      <c r="E69" s="164" t="s">
        <v>24</v>
      </c>
      <c r="F69" s="145">
        <v>300</v>
      </c>
      <c r="G69" s="38"/>
      <c r="H69" s="27"/>
    </row>
    <row r="70" spans="1:8" ht="12.75" hidden="1">
      <c r="A70" s="142" t="s">
        <v>236</v>
      </c>
      <c r="B70" s="142"/>
      <c r="C70" s="5" t="s">
        <v>562</v>
      </c>
      <c r="D70" s="5" t="s">
        <v>570</v>
      </c>
      <c r="E70" s="153" t="s">
        <v>24</v>
      </c>
      <c r="F70" s="5">
        <v>800</v>
      </c>
      <c r="G70" s="38"/>
      <c r="H70" s="27"/>
    </row>
    <row r="71" spans="1:8" ht="25.5">
      <c r="A71" s="143" t="s">
        <v>342</v>
      </c>
      <c r="B71" s="143"/>
      <c r="C71" s="5" t="s">
        <v>562</v>
      </c>
      <c r="D71" s="5" t="s">
        <v>570</v>
      </c>
      <c r="E71" s="153" t="s">
        <v>25</v>
      </c>
      <c r="F71" s="151" t="s">
        <v>467</v>
      </c>
      <c r="G71" s="37">
        <f>G72</f>
        <v>500000</v>
      </c>
      <c r="H71" s="27"/>
    </row>
    <row r="72" spans="1:8" ht="25.5">
      <c r="A72" s="142" t="s">
        <v>609</v>
      </c>
      <c r="B72" s="142"/>
      <c r="C72" s="5" t="s">
        <v>562</v>
      </c>
      <c r="D72" s="5" t="s">
        <v>570</v>
      </c>
      <c r="E72" s="153" t="s">
        <v>25</v>
      </c>
      <c r="F72" s="153">
        <v>200</v>
      </c>
      <c r="G72" s="38">
        <v>500000</v>
      </c>
      <c r="H72" s="27"/>
    </row>
    <row r="73" spans="1:8" ht="51" customHeight="1">
      <c r="A73" s="165" t="s">
        <v>713</v>
      </c>
      <c r="B73" s="165"/>
      <c r="C73" s="5" t="s">
        <v>562</v>
      </c>
      <c r="D73" s="5" t="s">
        <v>570</v>
      </c>
      <c r="E73" s="153" t="s">
        <v>272</v>
      </c>
      <c r="F73" s="153"/>
      <c r="G73" s="37">
        <f>SUM(G74:G75)</f>
        <v>167350</v>
      </c>
      <c r="H73" s="27"/>
    </row>
    <row r="74" spans="1:8" ht="63.75">
      <c r="A74" s="142" t="s">
        <v>469</v>
      </c>
      <c r="B74" s="142"/>
      <c r="C74" s="5" t="s">
        <v>562</v>
      </c>
      <c r="D74" s="5" t="s">
        <v>570</v>
      </c>
      <c r="E74" s="153" t="s">
        <v>272</v>
      </c>
      <c r="F74" s="153">
        <v>100</v>
      </c>
      <c r="G74" s="38">
        <v>131226.27</v>
      </c>
      <c r="H74" s="27"/>
    </row>
    <row r="75" spans="1:8" ht="25.5">
      <c r="A75" s="166" t="s">
        <v>609</v>
      </c>
      <c r="B75" s="166"/>
      <c r="C75" s="167" t="s">
        <v>562</v>
      </c>
      <c r="D75" s="167" t="s">
        <v>570</v>
      </c>
      <c r="E75" s="168" t="s">
        <v>272</v>
      </c>
      <c r="F75" s="168">
        <v>200</v>
      </c>
      <c r="G75" s="169">
        <v>36123.73</v>
      </c>
      <c r="H75" s="27"/>
    </row>
    <row r="76" spans="1:8" ht="25.5" hidden="1">
      <c r="A76" s="246" t="s">
        <v>714</v>
      </c>
      <c r="B76" s="183"/>
      <c r="C76" s="145" t="s">
        <v>562</v>
      </c>
      <c r="D76" s="145" t="s">
        <v>570</v>
      </c>
      <c r="E76" s="226" t="s">
        <v>715</v>
      </c>
      <c r="F76" s="247"/>
      <c r="G76" s="248">
        <f>G77</f>
        <v>0</v>
      </c>
      <c r="H76" s="27"/>
    </row>
    <row r="77" spans="1:8" ht="25.5" hidden="1">
      <c r="A77" s="143" t="s">
        <v>609</v>
      </c>
      <c r="B77" s="143"/>
      <c r="C77" s="5" t="s">
        <v>562</v>
      </c>
      <c r="D77" s="5" t="s">
        <v>570</v>
      </c>
      <c r="E77" s="153" t="s">
        <v>715</v>
      </c>
      <c r="F77" s="145">
        <v>200</v>
      </c>
      <c r="G77" s="37"/>
      <c r="H77" s="27"/>
    </row>
    <row r="78" spans="1:8" ht="12.75">
      <c r="A78" s="143" t="s">
        <v>474</v>
      </c>
      <c r="B78" s="143"/>
      <c r="C78" s="5" t="s">
        <v>562</v>
      </c>
      <c r="D78" s="5" t="s">
        <v>570</v>
      </c>
      <c r="E78" s="153" t="s">
        <v>618</v>
      </c>
      <c r="F78" s="145"/>
      <c r="G78" s="37">
        <f>G79+G80</f>
        <v>83190</v>
      </c>
      <c r="H78" s="27"/>
    </row>
    <row r="79" spans="1:8" ht="25.5">
      <c r="A79" s="143" t="s">
        <v>609</v>
      </c>
      <c r="B79" s="143"/>
      <c r="C79" s="5" t="s">
        <v>562</v>
      </c>
      <c r="D79" s="5" t="s">
        <v>570</v>
      </c>
      <c r="E79" s="153" t="s">
        <v>618</v>
      </c>
      <c r="F79" s="145" t="s">
        <v>235</v>
      </c>
      <c r="G79" s="37">
        <v>41690</v>
      </c>
      <c r="H79" s="27"/>
    </row>
    <row r="80" spans="1:8" ht="25.5">
      <c r="A80" s="143" t="s">
        <v>241</v>
      </c>
      <c r="B80" s="143"/>
      <c r="C80" s="5" t="s">
        <v>562</v>
      </c>
      <c r="D80" s="5" t="s">
        <v>570</v>
      </c>
      <c r="E80" s="153" t="s">
        <v>618</v>
      </c>
      <c r="F80" s="145" t="s">
        <v>238</v>
      </c>
      <c r="G80" s="37">
        <f>2500+5000+2000+14000+8000+10000</f>
        <v>41500</v>
      </c>
      <c r="H80" s="27"/>
    </row>
    <row r="81" spans="1:8" ht="12.75">
      <c r="A81" s="14" t="s">
        <v>445</v>
      </c>
      <c r="B81" s="14"/>
      <c r="C81" s="48" t="s">
        <v>564</v>
      </c>
      <c r="D81" s="170" t="s">
        <v>284</v>
      </c>
      <c r="E81" s="48" t="s">
        <v>467</v>
      </c>
      <c r="F81" s="48" t="s">
        <v>467</v>
      </c>
      <c r="G81" s="39">
        <f>G82</f>
        <v>837</v>
      </c>
      <c r="H81" s="27"/>
    </row>
    <row r="82" spans="1:8" ht="12.75">
      <c r="A82" s="13" t="s">
        <v>184</v>
      </c>
      <c r="B82" s="13"/>
      <c r="C82" s="8" t="s">
        <v>564</v>
      </c>
      <c r="D82" s="8" t="s">
        <v>566</v>
      </c>
      <c r="E82" s="171" t="s">
        <v>467</v>
      </c>
      <c r="F82" s="171" t="s">
        <v>467</v>
      </c>
      <c r="G82" s="37">
        <f>G83</f>
        <v>837</v>
      </c>
      <c r="H82" s="27"/>
    </row>
    <row r="83" spans="1:8" ht="25.5">
      <c r="A83" s="142" t="s">
        <v>571</v>
      </c>
      <c r="B83" s="142"/>
      <c r="C83" s="5" t="s">
        <v>564</v>
      </c>
      <c r="D83" s="5" t="s">
        <v>566</v>
      </c>
      <c r="E83" s="153" t="s">
        <v>21</v>
      </c>
      <c r="F83" s="151" t="s">
        <v>467</v>
      </c>
      <c r="G83" s="37">
        <f>G84</f>
        <v>837</v>
      </c>
      <c r="H83" s="27"/>
    </row>
    <row r="84" spans="1:8" ht="12.75">
      <c r="A84" s="142" t="s">
        <v>341</v>
      </c>
      <c r="B84" s="142"/>
      <c r="C84" s="5" t="s">
        <v>564</v>
      </c>
      <c r="D84" s="5" t="s">
        <v>566</v>
      </c>
      <c r="E84" s="153" t="s">
        <v>22</v>
      </c>
      <c r="F84" s="151"/>
      <c r="G84" s="37">
        <f>G85</f>
        <v>837</v>
      </c>
      <c r="H84" s="27"/>
    </row>
    <row r="85" spans="1:8" ht="25.5">
      <c r="A85" s="274" t="s">
        <v>26</v>
      </c>
      <c r="B85" s="172"/>
      <c r="C85" s="5" t="s">
        <v>564</v>
      </c>
      <c r="D85" s="5" t="s">
        <v>566</v>
      </c>
      <c r="E85" s="153" t="s">
        <v>212</v>
      </c>
      <c r="F85" s="162" t="s">
        <v>467</v>
      </c>
      <c r="G85" s="37">
        <f>G86</f>
        <v>837</v>
      </c>
      <c r="H85" s="27"/>
    </row>
    <row r="86" spans="1:8" ht="25.5">
      <c r="A86" s="173" t="s">
        <v>466</v>
      </c>
      <c r="B86" s="173"/>
      <c r="C86" s="174" t="s">
        <v>564</v>
      </c>
      <c r="D86" s="174" t="s">
        <v>566</v>
      </c>
      <c r="E86" s="175" t="s">
        <v>212</v>
      </c>
      <c r="F86" s="174">
        <v>200</v>
      </c>
      <c r="G86" s="176">
        <v>837</v>
      </c>
      <c r="H86" s="27"/>
    </row>
    <row r="87" spans="1:8" ht="25.5">
      <c r="A87" s="12" t="s">
        <v>446</v>
      </c>
      <c r="B87" s="12"/>
      <c r="C87" s="36" t="s">
        <v>572</v>
      </c>
      <c r="D87" s="177" t="s">
        <v>284</v>
      </c>
      <c r="E87" s="36" t="s">
        <v>467</v>
      </c>
      <c r="F87" s="36" t="s">
        <v>467</v>
      </c>
      <c r="G87" s="35">
        <f>G88</f>
        <v>2744879.58</v>
      </c>
      <c r="H87" s="27"/>
    </row>
    <row r="88" spans="1:8" ht="38.25">
      <c r="A88" s="13" t="s">
        <v>716</v>
      </c>
      <c r="B88" s="13"/>
      <c r="C88" s="8" t="s">
        <v>572</v>
      </c>
      <c r="D88" s="8">
        <v>10</v>
      </c>
      <c r="E88" s="8" t="s">
        <v>467</v>
      </c>
      <c r="F88" s="8" t="s">
        <v>467</v>
      </c>
      <c r="G88" s="37">
        <f>G89</f>
        <v>2744879.58</v>
      </c>
      <c r="H88" s="27"/>
    </row>
    <row r="89" spans="1:8" ht="51">
      <c r="A89" s="156" t="s">
        <v>0</v>
      </c>
      <c r="B89" s="156"/>
      <c r="C89" s="5" t="s">
        <v>572</v>
      </c>
      <c r="D89" s="5">
        <v>10</v>
      </c>
      <c r="E89" s="153" t="s">
        <v>27</v>
      </c>
      <c r="F89" s="5" t="s">
        <v>467</v>
      </c>
      <c r="G89" s="37">
        <f>G90</f>
        <v>2744879.58</v>
      </c>
      <c r="H89" s="27"/>
    </row>
    <row r="90" spans="1:8" ht="89.25">
      <c r="A90" s="7" t="s">
        <v>620</v>
      </c>
      <c r="B90" s="181"/>
      <c r="C90" s="5" t="s">
        <v>572</v>
      </c>
      <c r="D90" s="5">
        <v>10</v>
      </c>
      <c r="E90" s="153" t="s">
        <v>717</v>
      </c>
      <c r="F90" s="5"/>
      <c r="G90" s="37">
        <f>G91+G96</f>
        <v>2744879.58</v>
      </c>
      <c r="H90" s="27"/>
    </row>
    <row r="91" spans="1:8" ht="69.75" customHeight="1">
      <c r="A91" s="210" t="s">
        <v>213</v>
      </c>
      <c r="B91" s="179"/>
      <c r="C91" s="5" t="s">
        <v>572</v>
      </c>
      <c r="D91" s="5">
        <v>10</v>
      </c>
      <c r="E91" s="153" t="s">
        <v>817</v>
      </c>
      <c r="F91" s="5"/>
      <c r="G91" s="37">
        <f>G92+G99</f>
        <v>2644919.58</v>
      </c>
      <c r="H91" s="27"/>
    </row>
    <row r="92" spans="1:8" ht="24" customHeight="1">
      <c r="A92" s="143" t="s">
        <v>479</v>
      </c>
      <c r="B92" s="143"/>
      <c r="C92" s="5" t="s">
        <v>572</v>
      </c>
      <c r="D92" s="5">
        <v>10</v>
      </c>
      <c r="E92" s="153" t="s">
        <v>818</v>
      </c>
      <c r="F92" s="5" t="s">
        <v>467</v>
      </c>
      <c r="G92" s="37">
        <f>SUM(G93:G95)</f>
        <v>2644919.58</v>
      </c>
      <c r="H92" s="27"/>
    </row>
    <row r="93" spans="1:8" ht="63.75">
      <c r="A93" s="142" t="s">
        <v>469</v>
      </c>
      <c r="B93" s="142"/>
      <c r="C93" s="5" t="s">
        <v>572</v>
      </c>
      <c r="D93" s="5">
        <v>10</v>
      </c>
      <c r="E93" s="153" t="s">
        <v>818</v>
      </c>
      <c r="F93" s="5" t="s">
        <v>234</v>
      </c>
      <c r="G93" s="38">
        <v>2476520.98</v>
      </c>
      <c r="H93" s="27"/>
    </row>
    <row r="94" spans="1:8" ht="25.5">
      <c r="A94" s="142" t="s">
        <v>609</v>
      </c>
      <c r="B94" s="142"/>
      <c r="C94" s="5" t="s">
        <v>572</v>
      </c>
      <c r="D94" s="5">
        <v>10</v>
      </c>
      <c r="E94" s="153" t="s">
        <v>818</v>
      </c>
      <c r="F94" s="5" t="s">
        <v>235</v>
      </c>
      <c r="G94" s="38">
        <v>168139.6</v>
      </c>
      <c r="H94" s="27"/>
    </row>
    <row r="95" spans="1:8" ht="12.75">
      <c r="A95" s="173" t="s">
        <v>236</v>
      </c>
      <c r="B95" s="173"/>
      <c r="C95" s="174" t="s">
        <v>572</v>
      </c>
      <c r="D95" s="174">
        <v>10</v>
      </c>
      <c r="E95" s="153" t="s">
        <v>818</v>
      </c>
      <c r="F95" s="174" t="s">
        <v>237</v>
      </c>
      <c r="G95" s="176">
        <v>259</v>
      </c>
      <c r="H95" s="27"/>
    </row>
    <row r="96" spans="1:8" ht="51">
      <c r="A96" s="210" t="s">
        <v>718</v>
      </c>
      <c r="B96" s="156"/>
      <c r="C96" s="229" t="s">
        <v>572</v>
      </c>
      <c r="D96" s="229" t="s">
        <v>577</v>
      </c>
      <c r="E96" s="226" t="s">
        <v>719</v>
      </c>
      <c r="F96" s="229"/>
      <c r="G96" s="178">
        <f>G97</f>
        <v>99960</v>
      </c>
      <c r="H96" s="27"/>
    </row>
    <row r="97" spans="1:8" ht="38.25">
      <c r="A97" s="210" t="s">
        <v>199</v>
      </c>
      <c r="B97" s="156"/>
      <c r="C97" s="229" t="s">
        <v>572</v>
      </c>
      <c r="D97" s="229" t="s">
        <v>577</v>
      </c>
      <c r="E97" s="226" t="s">
        <v>720</v>
      </c>
      <c r="F97" s="229"/>
      <c r="G97" s="178">
        <f>G98</f>
        <v>99960</v>
      </c>
      <c r="H97" s="27"/>
    </row>
    <row r="98" spans="1:8" ht="25.5">
      <c r="A98" s="210" t="s">
        <v>655</v>
      </c>
      <c r="B98" s="156"/>
      <c r="C98" s="229" t="s">
        <v>572</v>
      </c>
      <c r="D98" s="229" t="s">
        <v>577</v>
      </c>
      <c r="E98" s="226" t="s">
        <v>720</v>
      </c>
      <c r="F98" s="229" t="s">
        <v>235</v>
      </c>
      <c r="G98" s="249">
        <v>99960</v>
      </c>
      <c r="H98" s="27"/>
    </row>
    <row r="99" spans="1:8" ht="38.25" hidden="1">
      <c r="A99" s="182" t="s">
        <v>671</v>
      </c>
      <c r="B99" s="183"/>
      <c r="C99" s="229" t="s">
        <v>572</v>
      </c>
      <c r="D99" s="229">
        <v>10</v>
      </c>
      <c r="E99" s="226" t="s">
        <v>819</v>
      </c>
      <c r="F99" s="145"/>
      <c r="G99" s="38">
        <f>G100</f>
        <v>0</v>
      </c>
      <c r="H99" s="27"/>
    </row>
    <row r="100" spans="1:8" ht="25.5" hidden="1">
      <c r="A100" s="182" t="s">
        <v>609</v>
      </c>
      <c r="B100" s="173"/>
      <c r="C100" s="229" t="s">
        <v>572</v>
      </c>
      <c r="D100" s="229">
        <v>10</v>
      </c>
      <c r="E100" s="226" t="s">
        <v>819</v>
      </c>
      <c r="F100" s="145">
        <v>200</v>
      </c>
      <c r="G100" s="176"/>
      <c r="H100" s="27"/>
    </row>
    <row r="101" spans="1:8" ht="12.75">
      <c r="A101" s="12" t="s">
        <v>447</v>
      </c>
      <c r="B101" s="12"/>
      <c r="C101" s="36" t="s">
        <v>566</v>
      </c>
      <c r="D101" s="177" t="s">
        <v>284</v>
      </c>
      <c r="E101" s="36" t="s">
        <v>467</v>
      </c>
      <c r="F101" s="36" t="s">
        <v>467</v>
      </c>
      <c r="G101" s="35">
        <f>G102+G114+G133+G108</f>
        <v>60247151.03</v>
      </c>
      <c r="H101" s="27"/>
    </row>
    <row r="102" spans="1:8" ht="12.75">
      <c r="A102" s="13" t="s">
        <v>186</v>
      </c>
      <c r="B102" s="13"/>
      <c r="C102" s="8" t="s">
        <v>566</v>
      </c>
      <c r="D102" s="8" t="s">
        <v>562</v>
      </c>
      <c r="E102" s="8" t="s">
        <v>467</v>
      </c>
      <c r="F102" s="8" t="s">
        <v>467</v>
      </c>
      <c r="G102" s="37">
        <f>G103</f>
        <v>82418.17</v>
      </c>
      <c r="H102" s="27"/>
    </row>
    <row r="103" spans="1:8" ht="38.25">
      <c r="A103" s="156" t="s">
        <v>28</v>
      </c>
      <c r="B103" s="156"/>
      <c r="C103" s="5" t="s">
        <v>566</v>
      </c>
      <c r="D103" s="5" t="s">
        <v>562</v>
      </c>
      <c r="E103" s="153" t="s">
        <v>29</v>
      </c>
      <c r="F103" s="5" t="s">
        <v>467</v>
      </c>
      <c r="G103" s="37">
        <f>G104</f>
        <v>82418.17</v>
      </c>
      <c r="H103" s="27"/>
    </row>
    <row r="104" spans="1:8" ht="51">
      <c r="A104" s="7" t="s">
        <v>30</v>
      </c>
      <c r="B104" s="7"/>
      <c r="C104" s="5" t="s">
        <v>566</v>
      </c>
      <c r="D104" s="5" t="s">
        <v>562</v>
      </c>
      <c r="E104" s="153" t="s">
        <v>31</v>
      </c>
      <c r="F104" s="5"/>
      <c r="G104" s="37">
        <f>G105</f>
        <v>82418.17</v>
      </c>
      <c r="H104" s="27"/>
    </row>
    <row r="105" spans="1:8" ht="51">
      <c r="A105" s="272" t="s">
        <v>32</v>
      </c>
      <c r="B105" s="155"/>
      <c r="C105" s="5" t="s">
        <v>566</v>
      </c>
      <c r="D105" s="5" t="s">
        <v>562</v>
      </c>
      <c r="E105" s="153" t="s">
        <v>33</v>
      </c>
      <c r="F105" s="5"/>
      <c r="G105" s="37">
        <f>G106</f>
        <v>82418.17</v>
      </c>
      <c r="H105" s="27"/>
    </row>
    <row r="106" spans="1:8" ht="25.5">
      <c r="A106" s="142" t="s">
        <v>343</v>
      </c>
      <c r="B106" s="142"/>
      <c r="C106" s="5" t="s">
        <v>566</v>
      </c>
      <c r="D106" s="5" t="s">
        <v>562</v>
      </c>
      <c r="E106" s="153" t="s">
        <v>34</v>
      </c>
      <c r="F106" s="5"/>
      <c r="G106" s="37">
        <f>G107</f>
        <v>82418.17</v>
      </c>
      <c r="H106" s="27"/>
    </row>
    <row r="107" spans="1:8" ht="38.25">
      <c r="A107" s="142" t="s">
        <v>477</v>
      </c>
      <c r="B107" s="142"/>
      <c r="C107" s="5" t="s">
        <v>566</v>
      </c>
      <c r="D107" s="5" t="s">
        <v>562</v>
      </c>
      <c r="E107" s="153" t="s">
        <v>34</v>
      </c>
      <c r="F107" s="5">
        <v>600</v>
      </c>
      <c r="G107" s="38">
        <v>82418.17</v>
      </c>
      <c r="H107" s="27"/>
    </row>
    <row r="108" spans="1:8" ht="12.75">
      <c r="A108" s="206" t="s">
        <v>721</v>
      </c>
      <c r="B108" s="142"/>
      <c r="C108" s="207" t="s">
        <v>566</v>
      </c>
      <c r="D108" s="207" t="s">
        <v>576</v>
      </c>
      <c r="E108" s="207"/>
      <c r="F108" s="207"/>
      <c r="G108" s="178">
        <f>G109</f>
        <v>1501712.88</v>
      </c>
      <c r="H108" s="27"/>
    </row>
    <row r="109" spans="1:8" ht="63.75">
      <c r="A109" s="250" t="s">
        <v>480</v>
      </c>
      <c r="B109" s="142"/>
      <c r="C109" s="145" t="s">
        <v>566</v>
      </c>
      <c r="D109" s="145" t="s">
        <v>576</v>
      </c>
      <c r="E109" s="164" t="s">
        <v>820</v>
      </c>
      <c r="F109" s="145"/>
      <c r="G109" s="178">
        <f>G110</f>
        <v>1501712.88</v>
      </c>
      <c r="H109" s="27"/>
    </row>
    <row r="110" spans="1:8" ht="25.5">
      <c r="A110" s="204" t="s">
        <v>722</v>
      </c>
      <c r="B110" s="142"/>
      <c r="C110" s="145" t="s">
        <v>566</v>
      </c>
      <c r="D110" s="145" t="s">
        <v>576</v>
      </c>
      <c r="E110" s="164" t="s">
        <v>821</v>
      </c>
      <c r="F110" s="145"/>
      <c r="G110" s="178">
        <f>G111</f>
        <v>1501712.88</v>
      </c>
      <c r="H110" s="27"/>
    </row>
    <row r="111" spans="1:8" ht="38.25">
      <c r="A111" s="182" t="s">
        <v>822</v>
      </c>
      <c r="B111" s="142"/>
      <c r="C111" s="145" t="s">
        <v>566</v>
      </c>
      <c r="D111" s="145" t="s">
        <v>576</v>
      </c>
      <c r="E111" s="164" t="s">
        <v>823</v>
      </c>
      <c r="F111" s="145"/>
      <c r="G111" s="184">
        <f>G112</f>
        <v>1501712.88</v>
      </c>
      <c r="H111" s="27"/>
    </row>
    <row r="112" spans="1:8" ht="12.75">
      <c r="A112" s="182" t="s">
        <v>723</v>
      </c>
      <c r="B112" s="142"/>
      <c r="C112" s="145" t="s">
        <v>566</v>
      </c>
      <c r="D112" s="145" t="s">
        <v>576</v>
      </c>
      <c r="E112" s="164" t="s">
        <v>824</v>
      </c>
      <c r="F112" s="145"/>
      <c r="G112" s="184">
        <f>G113</f>
        <v>1501712.88</v>
      </c>
      <c r="H112" s="27"/>
    </row>
    <row r="113" spans="1:8" ht="25.5">
      <c r="A113" s="182" t="s">
        <v>609</v>
      </c>
      <c r="B113" s="142"/>
      <c r="C113" s="145" t="s">
        <v>566</v>
      </c>
      <c r="D113" s="145" t="s">
        <v>576</v>
      </c>
      <c r="E113" s="164" t="s">
        <v>824</v>
      </c>
      <c r="F113" s="145" t="s">
        <v>235</v>
      </c>
      <c r="G113" s="184">
        <v>1501712.88</v>
      </c>
      <c r="H113" s="27"/>
    </row>
    <row r="114" spans="1:8" ht="12.75">
      <c r="A114" s="13" t="s">
        <v>240</v>
      </c>
      <c r="B114" s="13"/>
      <c r="C114" s="8" t="s">
        <v>566</v>
      </c>
      <c r="D114" s="8" t="s">
        <v>573</v>
      </c>
      <c r="E114" s="171" t="s">
        <v>467</v>
      </c>
      <c r="F114" s="171" t="s">
        <v>467</v>
      </c>
      <c r="G114" s="37">
        <f>G115</f>
        <v>58263019.98</v>
      </c>
      <c r="H114" s="27"/>
    </row>
    <row r="115" spans="1:8" ht="63.75">
      <c r="A115" s="156" t="s">
        <v>480</v>
      </c>
      <c r="B115" s="156"/>
      <c r="C115" s="5" t="s">
        <v>566</v>
      </c>
      <c r="D115" s="5" t="s">
        <v>573</v>
      </c>
      <c r="E115" s="153" t="s">
        <v>35</v>
      </c>
      <c r="F115" s="151" t="s">
        <v>467</v>
      </c>
      <c r="G115" s="37">
        <f>G116+G129</f>
        <v>58263019.98</v>
      </c>
      <c r="H115" s="27"/>
    </row>
    <row r="116" spans="1:8" ht="89.25">
      <c r="A116" s="7" t="s">
        <v>621</v>
      </c>
      <c r="B116" s="7"/>
      <c r="C116" s="5" t="s">
        <v>566</v>
      </c>
      <c r="D116" s="5" t="s">
        <v>573</v>
      </c>
      <c r="E116" s="161" t="s">
        <v>36</v>
      </c>
      <c r="F116" s="162" t="s">
        <v>467</v>
      </c>
      <c r="G116" s="37">
        <f>G117+G121+G126</f>
        <v>58066747.98</v>
      </c>
      <c r="H116" s="27"/>
    </row>
    <row r="117" spans="1:8" ht="25.5">
      <c r="A117" s="272" t="s">
        <v>37</v>
      </c>
      <c r="B117" s="155"/>
      <c r="C117" s="5" t="s">
        <v>566</v>
      </c>
      <c r="D117" s="5" t="s">
        <v>573</v>
      </c>
      <c r="E117" s="153" t="s">
        <v>38</v>
      </c>
      <c r="F117" s="162"/>
      <c r="G117" s="37">
        <f>G118</f>
        <v>1854040.67</v>
      </c>
      <c r="H117" s="27"/>
    </row>
    <row r="118" spans="1:8" ht="38.25">
      <c r="A118" s="274" t="s">
        <v>39</v>
      </c>
      <c r="B118" s="186"/>
      <c r="C118" s="5" t="s">
        <v>566</v>
      </c>
      <c r="D118" s="5" t="s">
        <v>573</v>
      </c>
      <c r="E118" s="153" t="s">
        <v>40</v>
      </c>
      <c r="F118" s="162"/>
      <c r="G118" s="37">
        <f>G119+G120</f>
        <v>1854040.67</v>
      </c>
      <c r="H118" s="27"/>
    </row>
    <row r="119" spans="1:8" ht="25.5" hidden="1">
      <c r="A119" s="142" t="s">
        <v>609</v>
      </c>
      <c r="B119" s="186"/>
      <c r="C119" s="5" t="s">
        <v>566</v>
      </c>
      <c r="D119" s="5" t="s">
        <v>573</v>
      </c>
      <c r="E119" s="153" t="s">
        <v>40</v>
      </c>
      <c r="F119" s="163">
        <v>200</v>
      </c>
      <c r="G119" s="38"/>
      <c r="H119" s="27"/>
    </row>
    <row r="120" spans="1:8" ht="12.75">
      <c r="A120" s="142" t="s">
        <v>236</v>
      </c>
      <c r="B120" s="142"/>
      <c r="C120" s="5" t="s">
        <v>566</v>
      </c>
      <c r="D120" s="5" t="s">
        <v>573</v>
      </c>
      <c r="E120" s="153" t="s">
        <v>40</v>
      </c>
      <c r="F120" s="143">
        <v>800</v>
      </c>
      <c r="G120" s="38">
        <v>1854040.67</v>
      </c>
      <c r="H120" s="27"/>
    </row>
    <row r="121" spans="1:8" ht="38.25">
      <c r="A121" s="272" t="s">
        <v>214</v>
      </c>
      <c r="B121" s="155"/>
      <c r="C121" s="5" t="s">
        <v>566</v>
      </c>
      <c r="D121" s="5" t="s">
        <v>573</v>
      </c>
      <c r="E121" s="153" t="s">
        <v>51</v>
      </c>
      <c r="F121" s="162"/>
      <c r="G121" s="37">
        <f>G124+G122</f>
        <v>56212707.309999995</v>
      </c>
      <c r="H121" s="27"/>
    </row>
    <row r="122" spans="1:8" ht="38.25">
      <c r="A122" s="187" t="s">
        <v>724</v>
      </c>
      <c r="B122" s="188"/>
      <c r="C122" s="188" t="s">
        <v>566</v>
      </c>
      <c r="D122" s="188" t="s">
        <v>573</v>
      </c>
      <c r="E122" s="189" t="s">
        <v>669</v>
      </c>
      <c r="F122" s="153"/>
      <c r="G122" s="37">
        <f>G123</f>
        <v>53949745.19</v>
      </c>
      <c r="H122" s="27"/>
    </row>
    <row r="123" spans="1:8" ht="25.5">
      <c r="A123" s="190" t="s">
        <v>609</v>
      </c>
      <c r="B123" s="188"/>
      <c r="C123" s="188" t="s">
        <v>566</v>
      </c>
      <c r="D123" s="188" t="s">
        <v>573</v>
      </c>
      <c r="E123" s="189" t="s">
        <v>669</v>
      </c>
      <c r="F123" s="153">
        <v>200</v>
      </c>
      <c r="G123" s="37">
        <v>53949745.19</v>
      </c>
      <c r="H123" s="27"/>
    </row>
    <row r="124" spans="1:8" ht="38.25">
      <c r="A124" s="191" t="s">
        <v>724</v>
      </c>
      <c r="B124" s="191"/>
      <c r="C124" s="5" t="s">
        <v>566</v>
      </c>
      <c r="D124" s="5" t="s">
        <v>573</v>
      </c>
      <c r="E124" s="192" t="s">
        <v>670</v>
      </c>
      <c r="F124" s="5" t="s">
        <v>467</v>
      </c>
      <c r="G124" s="37">
        <f>G125</f>
        <v>2262962.12</v>
      </c>
      <c r="H124" s="27"/>
    </row>
    <row r="125" spans="1:8" ht="25.5">
      <c r="A125" s="142" t="s">
        <v>609</v>
      </c>
      <c r="B125" s="142"/>
      <c r="C125" s="5" t="s">
        <v>566</v>
      </c>
      <c r="D125" s="5" t="s">
        <v>573</v>
      </c>
      <c r="E125" s="192" t="s">
        <v>670</v>
      </c>
      <c r="F125" s="5">
        <v>200</v>
      </c>
      <c r="G125" s="38">
        <v>2262962.12</v>
      </c>
      <c r="H125" s="27"/>
    </row>
    <row r="126" spans="1:8" ht="38.25" hidden="1">
      <c r="A126" s="142" t="s">
        <v>725</v>
      </c>
      <c r="B126" s="142"/>
      <c r="C126" s="5" t="s">
        <v>566</v>
      </c>
      <c r="D126" s="5" t="s">
        <v>573</v>
      </c>
      <c r="E126" s="153" t="s">
        <v>726</v>
      </c>
      <c r="F126" s="5"/>
      <c r="G126" s="37">
        <f>G127</f>
        <v>0</v>
      </c>
      <c r="H126" s="27"/>
    </row>
    <row r="127" spans="1:8" ht="24" hidden="1">
      <c r="A127" s="273" t="s">
        <v>727</v>
      </c>
      <c r="B127" s="160"/>
      <c r="C127" s="5" t="s">
        <v>566</v>
      </c>
      <c r="D127" s="5" t="s">
        <v>573</v>
      </c>
      <c r="E127" s="153" t="s">
        <v>728</v>
      </c>
      <c r="F127" s="5"/>
      <c r="G127" s="37">
        <f>G128</f>
        <v>0</v>
      </c>
      <c r="H127" s="27"/>
    </row>
    <row r="128" spans="1:8" ht="25.5" hidden="1">
      <c r="A128" s="142" t="s">
        <v>659</v>
      </c>
      <c r="B128" s="193"/>
      <c r="C128" s="5" t="s">
        <v>566</v>
      </c>
      <c r="D128" s="5" t="s">
        <v>573</v>
      </c>
      <c r="E128" s="153" t="s">
        <v>728</v>
      </c>
      <c r="F128" s="5">
        <v>400</v>
      </c>
      <c r="G128" s="38"/>
      <c r="H128" s="27"/>
    </row>
    <row r="129" spans="1:8" ht="89.25">
      <c r="A129" s="7" t="s">
        <v>622</v>
      </c>
      <c r="B129" s="181"/>
      <c r="C129" s="5" t="s">
        <v>566</v>
      </c>
      <c r="D129" s="5" t="s">
        <v>573</v>
      </c>
      <c r="E129" s="161" t="s">
        <v>274</v>
      </c>
      <c r="F129" s="5"/>
      <c r="G129" s="37">
        <f>G130</f>
        <v>196272</v>
      </c>
      <c r="H129" s="27"/>
    </row>
    <row r="130" spans="1:8" ht="63.75">
      <c r="A130" s="272" t="s">
        <v>273</v>
      </c>
      <c r="B130" s="155"/>
      <c r="C130" s="5" t="s">
        <v>566</v>
      </c>
      <c r="D130" s="5" t="s">
        <v>573</v>
      </c>
      <c r="E130" s="153" t="s">
        <v>275</v>
      </c>
      <c r="F130" s="5"/>
      <c r="G130" s="37">
        <f>G131</f>
        <v>196272</v>
      </c>
      <c r="H130" s="27"/>
    </row>
    <row r="131" spans="1:8" ht="38.25">
      <c r="A131" s="274" t="s">
        <v>729</v>
      </c>
      <c r="B131" s="186"/>
      <c r="C131" s="5" t="s">
        <v>566</v>
      </c>
      <c r="D131" s="5" t="s">
        <v>573</v>
      </c>
      <c r="E131" s="153" t="s">
        <v>276</v>
      </c>
      <c r="F131" s="5"/>
      <c r="G131" s="37">
        <f>G132</f>
        <v>196272</v>
      </c>
      <c r="H131" s="27"/>
    </row>
    <row r="132" spans="1:8" ht="12.75">
      <c r="A132" s="142" t="s">
        <v>236</v>
      </c>
      <c r="B132" s="193"/>
      <c r="C132" s="5" t="s">
        <v>566</v>
      </c>
      <c r="D132" s="5" t="s">
        <v>573</v>
      </c>
      <c r="E132" s="153" t="s">
        <v>276</v>
      </c>
      <c r="F132" s="5">
        <v>800</v>
      </c>
      <c r="G132" s="38">
        <v>196272</v>
      </c>
      <c r="H132" s="27"/>
    </row>
    <row r="133" spans="1:8" ht="25.5">
      <c r="A133" s="196" t="s">
        <v>344</v>
      </c>
      <c r="B133" s="194"/>
      <c r="C133" s="251" t="s">
        <v>566</v>
      </c>
      <c r="D133" s="251">
        <v>12</v>
      </c>
      <c r="E133" s="197"/>
      <c r="F133" s="251"/>
      <c r="G133" s="159">
        <f>G134+G138</f>
        <v>400000</v>
      </c>
      <c r="H133" s="27"/>
    </row>
    <row r="134" spans="1:8" ht="38.25" hidden="1">
      <c r="A134" s="156" t="s">
        <v>730</v>
      </c>
      <c r="B134" s="194"/>
      <c r="C134" s="5" t="s">
        <v>566</v>
      </c>
      <c r="D134" s="5">
        <v>12</v>
      </c>
      <c r="E134" s="153" t="s">
        <v>731</v>
      </c>
      <c r="F134" s="5"/>
      <c r="G134" s="159">
        <f>G135</f>
        <v>0</v>
      </c>
      <c r="H134" s="27"/>
    </row>
    <row r="135" spans="1:8" ht="38.25" hidden="1">
      <c r="A135" s="274" t="s">
        <v>732</v>
      </c>
      <c r="B135" s="194"/>
      <c r="C135" s="5" t="s">
        <v>566</v>
      </c>
      <c r="D135" s="5">
        <v>12</v>
      </c>
      <c r="E135" s="153" t="s">
        <v>733</v>
      </c>
      <c r="F135" s="5"/>
      <c r="G135" s="159">
        <f>G136</f>
        <v>0</v>
      </c>
      <c r="H135" s="27"/>
    </row>
    <row r="136" spans="1:8" ht="38.25" hidden="1">
      <c r="A136" s="274" t="s">
        <v>734</v>
      </c>
      <c r="B136" s="194"/>
      <c r="C136" s="5" t="s">
        <v>566</v>
      </c>
      <c r="D136" s="5">
        <v>12</v>
      </c>
      <c r="E136" s="153" t="s">
        <v>735</v>
      </c>
      <c r="F136" s="5"/>
      <c r="G136" s="159">
        <f>G137</f>
        <v>0</v>
      </c>
      <c r="H136" s="27"/>
    </row>
    <row r="137" spans="1:8" ht="12.75" hidden="1">
      <c r="A137" s="142" t="s">
        <v>236</v>
      </c>
      <c r="B137" s="194"/>
      <c r="C137" s="5" t="s">
        <v>566</v>
      </c>
      <c r="D137" s="5">
        <v>12</v>
      </c>
      <c r="E137" s="153" t="s">
        <v>735</v>
      </c>
      <c r="F137" s="5">
        <v>800</v>
      </c>
      <c r="G137" s="159">
        <v>0</v>
      </c>
      <c r="H137" s="27"/>
    </row>
    <row r="138" spans="1:8" ht="25.5">
      <c r="A138" s="195" t="s">
        <v>335</v>
      </c>
      <c r="B138" s="194"/>
      <c r="C138" s="158" t="s">
        <v>566</v>
      </c>
      <c r="D138" s="158">
        <v>12</v>
      </c>
      <c r="E138" s="192" t="s">
        <v>611</v>
      </c>
      <c r="F138" s="158"/>
      <c r="G138" s="159">
        <f>G139</f>
        <v>400000</v>
      </c>
      <c r="H138" s="27"/>
    </row>
    <row r="139" spans="1:8" ht="25.5">
      <c r="A139" s="196" t="s">
        <v>336</v>
      </c>
      <c r="B139" s="194"/>
      <c r="C139" s="158" t="s">
        <v>566</v>
      </c>
      <c r="D139" s="158">
        <v>12</v>
      </c>
      <c r="E139" s="197" t="s">
        <v>612</v>
      </c>
      <c r="F139" s="158"/>
      <c r="G139" s="159">
        <f>G140+G142</f>
        <v>400000</v>
      </c>
      <c r="H139" s="27"/>
    </row>
    <row r="140" spans="1:8" ht="38.25">
      <c r="A140" s="157" t="s">
        <v>277</v>
      </c>
      <c r="B140" s="194"/>
      <c r="C140" s="158" t="s">
        <v>566</v>
      </c>
      <c r="D140" s="158">
        <v>12</v>
      </c>
      <c r="E140" s="192" t="s">
        <v>278</v>
      </c>
      <c r="F140" s="158"/>
      <c r="G140" s="159">
        <f>G141</f>
        <v>400000</v>
      </c>
      <c r="H140" s="27"/>
    </row>
    <row r="141" spans="1:8" ht="25.5">
      <c r="A141" s="198" t="s">
        <v>609</v>
      </c>
      <c r="B141" s="199"/>
      <c r="C141" s="218" t="s">
        <v>566</v>
      </c>
      <c r="D141" s="218">
        <v>12</v>
      </c>
      <c r="E141" s="200" t="s">
        <v>278</v>
      </c>
      <c r="F141" s="218">
        <v>200</v>
      </c>
      <c r="G141" s="201">
        <v>400000</v>
      </c>
      <c r="H141" s="27"/>
    </row>
    <row r="142" spans="1:8" ht="25.5" hidden="1">
      <c r="A142" s="163" t="s">
        <v>478</v>
      </c>
      <c r="B142" s="252"/>
      <c r="C142" s="220" t="s">
        <v>566</v>
      </c>
      <c r="D142" s="220">
        <v>12</v>
      </c>
      <c r="E142" s="219" t="s">
        <v>24</v>
      </c>
      <c r="F142" s="220"/>
      <c r="G142" s="253">
        <f>G143</f>
        <v>0</v>
      </c>
      <c r="H142" s="27"/>
    </row>
    <row r="143" spans="1:8" ht="25.5" hidden="1">
      <c r="A143" s="185" t="s">
        <v>609</v>
      </c>
      <c r="B143" s="252"/>
      <c r="C143" s="220" t="s">
        <v>566</v>
      </c>
      <c r="D143" s="220">
        <v>12</v>
      </c>
      <c r="E143" s="219" t="s">
        <v>24</v>
      </c>
      <c r="F143" s="220">
        <v>200</v>
      </c>
      <c r="G143" s="253">
        <v>0</v>
      </c>
      <c r="H143" s="27"/>
    </row>
    <row r="144" spans="1:8" ht="12.75">
      <c r="A144" s="12" t="s">
        <v>448</v>
      </c>
      <c r="B144" s="12"/>
      <c r="C144" s="36" t="s">
        <v>574</v>
      </c>
      <c r="D144" s="177" t="s">
        <v>284</v>
      </c>
      <c r="E144" s="36" t="s">
        <v>467</v>
      </c>
      <c r="F144" s="36" t="s">
        <v>467</v>
      </c>
      <c r="G144" s="35">
        <f>G145+G174+G168</f>
        <v>53756788.16</v>
      </c>
      <c r="H144" s="27"/>
    </row>
    <row r="145" spans="1:8" ht="12.75">
      <c r="A145" s="13" t="s">
        <v>345</v>
      </c>
      <c r="B145" s="13"/>
      <c r="C145" s="8" t="s">
        <v>574</v>
      </c>
      <c r="D145" s="16" t="s">
        <v>562</v>
      </c>
      <c r="E145" s="202"/>
      <c r="F145" s="202"/>
      <c r="G145" s="37">
        <f>G146</f>
        <v>36566222.4</v>
      </c>
      <c r="H145" s="27"/>
    </row>
    <row r="146" spans="1:8" ht="63.75">
      <c r="A146" s="156" t="s">
        <v>481</v>
      </c>
      <c r="B146" s="156"/>
      <c r="C146" s="5" t="s">
        <v>574</v>
      </c>
      <c r="D146" s="6" t="s">
        <v>562</v>
      </c>
      <c r="E146" s="153" t="s">
        <v>52</v>
      </c>
      <c r="F146" s="202"/>
      <c r="G146" s="37">
        <f>G147+G164</f>
        <v>36566222.4</v>
      </c>
      <c r="H146" s="27"/>
    </row>
    <row r="147" spans="1:8" ht="89.25">
      <c r="A147" s="7" t="s">
        <v>736</v>
      </c>
      <c r="B147" s="7"/>
      <c r="C147" s="5" t="s">
        <v>574</v>
      </c>
      <c r="D147" s="6" t="s">
        <v>562</v>
      </c>
      <c r="E147" s="153" t="s">
        <v>737</v>
      </c>
      <c r="F147" s="202"/>
      <c r="G147" s="37">
        <f>G151+G148+G161</f>
        <v>35936006.51</v>
      </c>
      <c r="H147" s="27"/>
    </row>
    <row r="148" spans="1:8" ht="33.75">
      <c r="A148" s="254" t="s">
        <v>825</v>
      </c>
      <c r="B148" s="7"/>
      <c r="C148" s="5" t="s">
        <v>574</v>
      </c>
      <c r="D148" s="6" t="s">
        <v>562</v>
      </c>
      <c r="E148" s="164" t="s">
        <v>826</v>
      </c>
      <c r="F148" s="255"/>
      <c r="G148" s="37">
        <f>G149</f>
        <v>30000</v>
      </c>
      <c r="H148" s="27"/>
    </row>
    <row r="149" spans="1:8" ht="22.5">
      <c r="A149" s="256" t="s">
        <v>827</v>
      </c>
      <c r="B149" s="7"/>
      <c r="C149" s="5" t="s">
        <v>574</v>
      </c>
      <c r="D149" s="6" t="s">
        <v>562</v>
      </c>
      <c r="E149" s="164" t="s">
        <v>828</v>
      </c>
      <c r="F149" s="255"/>
      <c r="G149" s="37">
        <f>G150</f>
        <v>30000</v>
      </c>
      <c r="H149" s="27"/>
    </row>
    <row r="150" spans="1:8" ht="25.5">
      <c r="A150" s="257" t="s">
        <v>609</v>
      </c>
      <c r="B150" s="7"/>
      <c r="C150" s="5" t="s">
        <v>574</v>
      </c>
      <c r="D150" s="6" t="s">
        <v>562</v>
      </c>
      <c r="E150" s="164" t="s">
        <v>828</v>
      </c>
      <c r="F150" s="145">
        <v>200</v>
      </c>
      <c r="G150" s="37">
        <v>30000</v>
      </c>
      <c r="H150" s="27"/>
    </row>
    <row r="151" spans="1:8" ht="38.25">
      <c r="A151" s="275" t="s">
        <v>738</v>
      </c>
      <c r="B151" s="203"/>
      <c r="C151" s="5" t="s">
        <v>574</v>
      </c>
      <c r="D151" s="6" t="s">
        <v>562</v>
      </c>
      <c r="E151" s="153" t="s">
        <v>739</v>
      </c>
      <c r="F151" s="202"/>
      <c r="G151" s="37">
        <f>G152+G155+G158</f>
        <v>35816306.51</v>
      </c>
      <c r="H151" s="27"/>
    </row>
    <row r="152" spans="1:8" ht="38.25">
      <c r="A152" s="275" t="s">
        <v>740</v>
      </c>
      <c r="B152" s="203"/>
      <c r="C152" s="5" t="s">
        <v>574</v>
      </c>
      <c r="D152" s="6" t="s">
        <v>562</v>
      </c>
      <c r="E152" s="153" t="s">
        <v>741</v>
      </c>
      <c r="F152" s="202"/>
      <c r="G152" s="37">
        <f>G153+G154</f>
        <v>19418181.119999997</v>
      </c>
      <c r="H152" s="27"/>
    </row>
    <row r="153" spans="1:8" ht="25.5">
      <c r="A153" s="142" t="s">
        <v>659</v>
      </c>
      <c r="B153" s="203"/>
      <c r="C153" s="5" t="s">
        <v>574</v>
      </c>
      <c r="D153" s="6" t="s">
        <v>562</v>
      </c>
      <c r="E153" s="153" t="s">
        <v>741</v>
      </c>
      <c r="F153" s="5">
        <v>400</v>
      </c>
      <c r="G153" s="37">
        <v>14955992.6</v>
      </c>
      <c r="H153" s="27"/>
    </row>
    <row r="154" spans="1:8" ht="12.75">
      <c r="A154" s="142" t="s">
        <v>236</v>
      </c>
      <c r="B154" s="203"/>
      <c r="C154" s="5" t="s">
        <v>574</v>
      </c>
      <c r="D154" s="6" t="s">
        <v>562</v>
      </c>
      <c r="E154" s="153" t="s">
        <v>741</v>
      </c>
      <c r="F154" s="5">
        <v>800</v>
      </c>
      <c r="G154" s="37">
        <v>4462188.52</v>
      </c>
      <c r="H154" s="27"/>
    </row>
    <row r="155" spans="1:8" ht="38.25">
      <c r="A155" s="275" t="s">
        <v>742</v>
      </c>
      <c r="B155" s="203"/>
      <c r="C155" s="5" t="s">
        <v>574</v>
      </c>
      <c r="D155" s="6" t="s">
        <v>562</v>
      </c>
      <c r="E155" s="153" t="s">
        <v>743</v>
      </c>
      <c r="F155" s="202"/>
      <c r="G155" s="37">
        <f>G156+G157</f>
        <v>9314808.46</v>
      </c>
      <c r="H155" s="27"/>
    </row>
    <row r="156" spans="1:8" ht="25.5">
      <c r="A156" s="142" t="s">
        <v>659</v>
      </c>
      <c r="B156" s="203"/>
      <c r="C156" s="5" t="s">
        <v>574</v>
      </c>
      <c r="D156" s="6" t="s">
        <v>562</v>
      </c>
      <c r="E156" s="153" t="s">
        <v>743</v>
      </c>
      <c r="F156" s="5">
        <v>400</v>
      </c>
      <c r="G156" s="37">
        <v>8778774.48</v>
      </c>
      <c r="H156" s="27"/>
    </row>
    <row r="157" spans="1:8" ht="12.75">
      <c r="A157" s="142" t="s">
        <v>236</v>
      </c>
      <c r="B157" s="203"/>
      <c r="C157" s="5" t="s">
        <v>574</v>
      </c>
      <c r="D157" s="6" t="s">
        <v>562</v>
      </c>
      <c r="E157" s="153" t="s">
        <v>743</v>
      </c>
      <c r="F157" s="5">
        <v>800</v>
      </c>
      <c r="G157" s="37">
        <v>536033.98</v>
      </c>
      <c r="H157" s="27"/>
    </row>
    <row r="158" spans="1:8" ht="76.5">
      <c r="A158" s="210" t="s">
        <v>744</v>
      </c>
      <c r="B158" s="203"/>
      <c r="C158" s="5" t="s">
        <v>574</v>
      </c>
      <c r="D158" s="6" t="s">
        <v>562</v>
      </c>
      <c r="E158" s="153" t="s">
        <v>745</v>
      </c>
      <c r="F158" s="202"/>
      <c r="G158" s="37">
        <f>G159+G160</f>
        <v>7083316.93</v>
      </c>
      <c r="H158" s="27"/>
    </row>
    <row r="159" spans="1:8" ht="25.5">
      <c r="A159" s="142" t="s">
        <v>659</v>
      </c>
      <c r="B159" s="193"/>
      <c r="C159" s="5" t="s">
        <v>574</v>
      </c>
      <c r="D159" s="6" t="s">
        <v>562</v>
      </c>
      <c r="E159" s="153" t="s">
        <v>745</v>
      </c>
      <c r="F159" s="5">
        <v>400</v>
      </c>
      <c r="G159" s="38">
        <v>6274042.83</v>
      </c>
      <c r="H159" s="27"/>
    </row>
    <row r="160" spans="1:8" ht="12.75">
      <c r="A160" s="142" t="s">
        <v>236</v>
      </c>
      <c r="B160" s="193"/>
      <c r="C160" s="5" t="s">
        <v>574</v>
      </c>
      <c r="D160" s="6" t="s">
        <v>562</v>
      </c>
      <c r="E160" s="153" t="s">
        <v>745</v>
      </c>
      <c r="F160" s="5">
        <v>800</v>
      </c>
      <c r="G160" s="38">
        <v>809274.1</v>
      </c>
      <c r="H160" s="27"/>
    </row>
    <row r="161" spans="1:8" ht="38.25">
      <c r="A161" s="182" t="s">
        <v>829</v>
      </c>
      <c r="B161" s="193"/>
      <c r="C161" s="145" t="s">
        <v>574</v>
      </c>
      <c r="D161" s="146" t="s">
        <v>562</v>
      </c>
      <c r="E161" s="164" t="s">
        <v>830</v>
      </c>
      <c r="F161" s="145"/>
      <c r="G161" s="184">
        <f>G162</f>
        <v>89700</v>
      </c>
      <c r="H161" s="27"/>
    </row>
    <row r="162" spans="1:8" ht="38.25">
      <c r="A162" s="182" t="s">
        <v>827</v>
      </c>
      <c r="B162" s="193"/>
      <c r="C162" s="145" t="s">
        <v>574</v>
      </c>
      <c r="D162" s="146" t="s">
        <v>562</v>
      </c>
      <c r="E162" s="164" t="s">
        <v>831</v>
      </c>
      <c r="F162" s="145"/>
      <c r="G162" s="184">
        <f>G163</f>
        <v>89700</v>
      </c>
      <c r="H162" s="27"/>
    </row>
    <row r="163" spans="1:8" ht="25.5">
      <c r="A163" s="182" t="s">
        <v>609</v>
      </c>
      <c r="B163" s="193"/>
      <c r="C163" s="145" t="s">
        <v>574</v>
      </c>
      <c r="D163" s="146" t="s">
        <v>562</v>
      </c>
      <c r="E163" s="164" t="s">
        <v>831</v>
      </c>
      <c r="F163" s="145" t="s">
        <v>235</v>
      </c>
      <c r="G163" s="184">
        <v>89700</v>
      </c>
      <c r="H163" s="27"/>
    </row>
    <row r="164" spans="1:8" ht="76.5">
      <c r="A164" s="204" t="s">
        <v>482</v>
      </c>
      <c r="B164" s="7"/>
      <c r="C164" s="5" t="s">
        <v>574</v>
      </c>
      <c r="D164" s="6" t="s">
        <v>562</v>
      </c>
      <c r="E164" s="161" t="s">
        <v>53</v>
      </c>
      <c r="F164" s="202"/>
      <c r="G164" s="37">
        <f>G165</f>
        <v>630215.89</v>
      </c>
      <c r="H164" s="27"/>
    </row>
    <row r="165" spans="1:8" ht="38.25">
      <c r="A165" s="210" t="s">
        <v>54</v>
      </c>
      <c r="B165" s="205"/>
      <c r="C165" s="5" t="s">
        <v>574</v>
      </c>
      <c r="D165" s="6" t="s">
        <v>562</v>
      </c>
      <c r="E165" s="153" t="s">
        <v>55</v>
      </c>
      <c r="F165" s="202"/>
      <c r="G165" s="37">
        <f>G166</f>
        <v>630215.89</v>
      </c>
      <c r="H165" s="27"/>
    </row>
    <row r="166" spans="1:8" ht="24">
      <c r="A166" s="273" t="s">
        <v>346</v>
      </c>
      <c r="B166" s="160"/>
      <c r="C166" s="5" t="s">
        <v>574</v>
      </c>
      <c r="D166" s="6" t="s">
        <v>562</v>
      </c>
      <c r="E166" s="153" t="s">
        <v>56</v>
      </c>
      <c r="F166" s="202"/>
      <c r="G166" s="37">
        <f>SUM(G167:G167)</f>
        <v>630215.89</v>
      </c>
      <c r="H166" s="27"/>
    </row>
    <row r="167" spans="1:8" ht="25.5">
      <c r="A167" s="142" t="s">
        <v>609</v>
      </c>
      <c r="B167" s="142"/>
      <c r="C167" s="5" t="s">
        <v>574</v>
      </c>
      <c r="D167" s="6" t="s">
        <v>562</v>
      </c>
      <c r="E167" s="153" t="s">
        <v>56</v>
      </c>
      <c r="F167" s="5">
        <v>200</v>
      </c>
      <c r="G167" s="38">
        <v>630215.89</v>
      </c>
      <c r="H167" s="27"/>
    </row>
    <row r="168" spans="1:8" ht="12.75">
      <c r="A168" s="206" t="s">
        <v>569</v>
      </c>
      <c r="B168" s="142"/>
      <c r="C168" s="207" t="s">
        <v>574</v>
      </c>
      <c r="D168" s="207" t="s">
        <v>564</v>
      </c>
      <c r="E168" s="207"/>
      <c r="F168" s="207"/>
      <c r="G168" s="178">
        <f>G169</f>
        <v>438709.75</v>
      </c>
      <c r="H168" s="27"/>
    </row>
    <row r="169" spans="1:8" ht="50.25" customHeight="1">
      <c r="A169" s="250" t="s">
        <v>832</v>
      </c>
      <c r="B169" s="142"/>
      <c r="C169" s="145" t="s">
        <v>574</v>
      </c>
      <c r="D169" s="146" t="s">
        <v>564</v>
      </c>
      <c r="E169" s="164" t="s">
        <v>52</v>
      </c>
      <c r="F169" s="255"/>
      <c r="G169" s="178">
        <f>G170</f>
        <v>438709.75</v>
      </c>
      <c r="H169" s="27"/>
    </row>
    <row r="170" spans="1:8" ht="76.5">
      <c r="A170" s="204" t="s">
        <v>833</v>
      </c>
      <c r="B170" s="142"/>
      <c r="C170" s="145" t="s">
        <v>574</v>
      </c>
      <c r="D170" s="146" t="s">
        <v>564</v>
      </c>
      <c r="E170" s="258" t="s">
        <v>53</v>
      </c>
      <c r="F170" s="255"/>
      <c r="G170" s="178">
        <f>G171</f>
        <v>438709.75</v>
      </c>
      <c r="H170" s="27"/>
    </row>
    <row r="171" spans="1:8" ht="25.5">
      <c r="A171" s="210" t="s">
        <v>834</v>
      </c>
      <c r="B171" s="142"/>
      <c r="C171" s="145" t="s">
        <v>574</v>
      </c>
      <c r="D171" s="146" t="s">
        <v>564</v>
      </c>
      <c r="E171" s="164" t="s">
        <v>57</v>
      </c>
      <c r="F171" s="255"/>
      <c r="G171" s="178">
        <f>G172</f>
        <v>438709.75</v>
      </c>
      <c r="H171" s="27"/>
    </row>
    <row r="172" spans="1:8" ht="12.75">
      <c r="A172" s="210" t="s">
        <v>347</v>
      </c>
      <c r="B172" s="142"/>
      <c r="C172" s="145" t="s">
        <v>574</v>
      </c>
      <c r="D172" s="146" t="s">
        <v>564</v>
      </c>
      <c r="E172" s="164" t="s">
        <v>58</v>
      </c>
      <c r="F172" s="255"/>
      <c r="G172" s="178">
        <f>G173</f>
        <v>438709.75</v>
      </c>
      <c r="H172" s="27"/>
    </row>
    <row r="173" spans="1:8" ht="25.5">
      <c r="A173" s="210" t="s">
        <v>609</v>
      </c>
      <c r="B173" s="142"/>
      <c r="C173" s="145" t="s">
        <v>574</v>
      </c>
      <c r="D173" s="146" t="s">
        <v>564</v>
      </c>
      <c r="E173" s="164" t="s">
        <v>58</v>
      </c>
      <c r="F173" s="145" t="s">
        <v>235</v>
      </c>
      <c r="G173" s="178">
        <v>438709.75</v>
      </c>
      <c r="H173" s="27"/>
    </row>
    <row r="174" spans="1:8" ht="12.75">
      <c r="A174" s="13" t="s">
        <v>187</v>
      </c>
      <c r="B174" s="13"/>
      <c r="C174" s="8" t="s">
        <v>574</v>
      </c>
      <c r="D174" s="8" t="s">
        <v>572</v>
      </c>
      <c r="E174" s="8" t="s">
        <v>467</v>
      </c>
      <c r="F174" s="8" t="s">
        <v>467</v>
      </c>
      <c r="G174" s="37">
        <f>G175+G185+G194</f>
        <v>16751856.010000002</v>
      </c>
      <c r="H174" s="27"/>
    </row>
    <row r="175" spans="1:8" ht="51.75" customHeight="1">
      <c r="A175" s="156" t="s">
        <v>481</v>
      </c>
      <c r="B175" s="156"/>
      <c r="C175" s="5" t="s">
        <v>574</v>
      </c>
      <c r="D175" s="5" t="s">
        <v>572</v>
      </c>
      <c r="E175" s="153" t="s">
        <v>52</v>
      </c>
      <c r="F175" s="5" t="s">
        <v>467</v>
      </c>
      <c r="G175" s="37">
        <f>G176</f>
        <v>11145946.55</v>
      </c>
      <c r="H175" s="27"/>
    </row>
    <row r="176" spans="1:8" ht="76.5">
      <c r="A176" s="7" t="s">
        <v>482</v>
      </c>
      <c r="B176" s="7"/>
      <c r="C176" s="5" t="s">
        <v>574</v>
      </c>
      <c r="D176" s="5" t="s">
        <v>572</v>
      </c>
      <c r="E176" s="161" t="s">
        <v>53</v>
      </c>
      <c r="F176" s="143" t="s">
        <v>467</v>
      </c>
      <c r="G176" s="37">
        <f>G177</f>
        <v>11145946.55</v>
      </c>
      <c r="H176" s="27"/>
    </row>
    <row r="177" spans="1:8" ht="25.5">
      <c r="A177" s="210" t="s">
        <v>59</v>
      </c>
      <c r="B177" s="205"/>
      <c r="C177" s="5" t="s">
        <v>574</v>
      </c>
      <c r="D177" s="5" t="s">
        <v>572</v>
      </c>
      <c r="E177" s="153" t="s">
        <v>60</v>
      </c>
      <c r="F177" s="143"/>
      <c r="G177" s="37">
        <f>G178+G181+G183</f>
        <v>11145946.55</v>
      </c>
      <c r="H177" s="27"/>
    </row>
    <row r="178" spans="1:8" ht="12.75">
      <c r="A178" s="274" t="s">
        <v>483</v>
      </c>
      <c r="B178" s="186"/>
      <c r="C178" s="5" t="s">
        <v>574</v>
      </c>
      <c r="D178" s="5" t="s">
        <v>572</v>
      </c>
      <c r="E178" s="153" t="s">
        <v>61</v>
      </c>
      <c r="F178" s="5" t="s">
        <v>467</v>
      </c>
      <c r="G178" s="37">
        <f>SUM(G179:G180)</f>
        <v>11145946.55</v>
      </c>
      <c r="H178" s="27"/>
    </row>
    <row r="179" spans="1:8" ht="25.5">
      <c r="A179" s="142" t="s">
        <v>609</v>
      </c>
      <c r="B179" s="142"/>
      <c r="C179" s="5" t="s">
        <v>574</v>
      </c>
      <c r="D179" s="5" t="s">
        <v>572</v>
      </c>
      <c r="E179" s="153" t="s">
        <v>61</v>
      </c>
      <c r="F179" s="5">
        <v>200</v>
      </c>
      <c r="G179" s="38">
        <v>3087370.7</v>
      </c>
      <c r="H179" s="27"/>
    </row>
    <row r="180" spans="1:8" ht="24" customHeight="1">
      <c r="A180" s="142" t="s">
        <v>236</v>
      </c>
      <c r="B180" s="142"/>
      <c r="C180" s="5" t="s">
        <v>574</v>
      </c>
      <c r="D180" s="5" t="s">
        <v>572</v>
      </c>
      <c r="E180" s="153" t="s">
        <v>61</v>
      </c>
      <c r="F180" s="5">
        <v>800</v>
      </c>
      <c r="G180" s="38">
        <v>8058575.85</v>
      </c>
      <c r="H180" s="27"/>
    </row>
    <row r="181" spans="1:8" ht="12.75" hidden="1">
      <c r="A181" s="182" t="s">
        <v>746</v>
      </c>
      <c r="B181" s="142"/>
      <c r="C181" s="145" t="s">
        <v>574</v>
      </c>
      <c r="D181" s="145" t="s">
        <v>572</v>
      </c>
      <c r="E181" s="164" t="s">
        <v>747</v>
      </c>
      <c r="F181" s="145"/>
      <c r="G181" s="184">
        <f>G182</f>
        <v>0</v>
      </c>
      <c r="H181" s="27"/>
    </row>
    <row r="182" spans="1:8" ht="25.5" hidden="1">
      <c r="A182" s="182" t="s">
        <v>609</v>
      </c>
      <c r="B182" s="142"/>
      <c r="C182" s="145" t="s">
        <v>574</v>
      </c>
      <c r="D182" s="145" t="s">
        <v>572</v>
      </c>
      <c r="E182" s="164" t="s">
        <v>747</v>
      </c>
      <c r="F182" s="145">
        <v>200</v>
      </c>
      <c r="G182" s="184"/>
      <c r="H182" s="27"/>
    </row>
    <row r="183" spans="1:8" ht="12.75" hidden="1">
      <c r="A183" s="182" t="s">
        <v>748</v>
      </c>
      <c r="B183" s="142"/>
      <c r="C183" s="145" t="s">
        <v>574</v>
      </c>
      <c r="D183" s="145" t="s">
        <v>572</v>
      </c>
      <c r="E183" s="164" t="s">
        <v>749</v>
      </c>
      <c r="F183" s="145"/>
      <c r="G183" s="184">
        <f>G184</f>
        <v>0</v>
      </c>
      <c r="H183" s="27"/>
    </row>
    <row r="184" spans="1:8" ht="25.5" hidden="1">
      <c r="A184" s="182" t="s">
        <v>609</v>
      </c>
      <c r="B184" s="142"/>
      <c r="C184" s="145" t="s">
        <v>574</v>
      </c>
      <c r="D184" s="145" t="s">
        <v>572</v>
      </c>
      <c r="E184" s="164" t="s">
        <v>749</v>
      </c>
      <c r="F184" s="145">
        <v>200</v>
      </c>
      <c r="G184" s="184"/>
      <c r="H184" s="27"/>
    </row>
    <row r="185" spans="1:8" ht="51">
      <c r="A185" s="156" t="s">
        <v>215</v>
      </c>
      <c r="B185" s="156"/>
      <c r="C185" s="5" t="s">
        <v>574</v>
      </c>
      <c r="D185" s="5" t="s">
        <v>572</v>
      </c>
      <c r="E185" s="153" t="s">
        <v>279</v>
      </c>
      <c r="F185" s="5"/>
      <c r="G185" s="37">
        <f>G186+G188+G191</f>
        <v>5605909.46</v>
      </c>
      <c r="H185" s="27"/>
    </row>
    <row r="186" spans="1:8" ht="51" hidden="1">
      <c r="A186" s="274" t="s">
        <v>750</v>
      </c>
      <c r="B186" s="156"/>
      <c r="C186" s="5" t="s">
        <v>574</v>
      </c>
      <c r="D186" s="5" t="s">
        <v>572</v>
      </c>
      <c r="E186" s="153" t="s">
        <v>751</v>
      </c>
      <c r="F186" s="5"/>
      <c r="G186" s="37">
        <f>G187</f>
        <v>0</v>
      </c>
      <c r="H186" s="27"/>
    </row>
    <row r="187" spans="1:8" ht="12.75" hidden="1">
      <c r="A187" s="142" t="s">
        <v>236</v>
      </c>
      <c r="B187" s="156"/>
      <c r="C187" s="5" t="s">
        <v>574</v>
      </c>
      <c r="D187" s="5" t="s">
        <v>572</v>
      </c>
      <c r="E187" s="153" t="s">
        <v>751</v>
      </c>
      <c r="F187" s="5">
        <v>800</v>
      </c>
      <c r="G187" s="37"/>
      <c r="H187" s="27"/>
    </row>
    <row r="188" spans="1:8" ht="25.5">
      <c r="A188" s="210" t="s">
        <v>752</v>
      </c>
      <c r="B188" s="205"/>
      <c r="C188" s="5" t="s">
        <v>574</v>
      </c>
      <c r="D188" s="5" t="s">
        <v>572</v>
      </c>
      <c r="E188" s="153" t="s">
        <v>2</v>
      </c>
      <c r="F188" s="5"/>
      <c r="G188" s="37">
        <f>G189</f>
        <v>5585909.46</v>
      </c>
      <c r="H188" s="27"/>
    </row>
    <row r="189" spans="1:8" ht="25.5">
      <c r="A189" s="276" t="s">
        <v>1</v>
      </c>
      <c r="B189" s="208"/>
      <c r="C189" s="5" t="s">
        <v>574</v>
      </c>
      <c r="D189" s="5" t="s">
        <v>572</v>
      </c>
      <c r="E189" s="153" t="s">
        <v>3</v>
      </c>
      <c r="F189" s="5"/>
      <c r="G189" s="37">
        <f>G190</f>
        <v>5585909.46</v>
      </c>
      <c r="H189" s="27"/>
    </row>
    <row r="190" spans="1:8" ht="25.5">
      <c r="A190" s="142" t="s">
        <v>609</v>
      </c>
      <c r="B190" s="142"/>
      <c r="C190" s="5" t="s">
        <v>574</v>
      </c>
      <c r="D190" s="5" t="s">
        <v>572</v>
      </c>
      <c r="E190" s="153" t="s">
        <v>3</v>
      </c>
      <c r="F190" s="5">
        <v>200</v>
      </c>
      <c r="G190" s="38">
        <v>5585909.46</v>
      </c>
      <c r="H190" s="27"/>
    </row>
    <row r="191" spans="1:8" ht="30" customHeight="1">
      <c r="A191" s="182" t="s">
        <v>753</v>
      </c>
      <c r="B191" s="142"/>
      <c r="C191" s="145" t="s">
        <v>574</v>
      </c>
      <c r="D191" s="145" t="s">
        <v>572</v>
      </c>
      <c r="E191" s="164" t="s">
        <v>754</v>
      </c>
      <c r="F191" s="145"/>
      <c r="G191" s="38">
        <f>G192</f>
        <v>20000</v>
      </c>
      <c r="H191" s="27"/>
    </row>
    <row r="192" spans="1:8" ht="25.5">
      <c r="A192" s="182" t="s">
        <v>755</v>
      </c>
      <c r="B192" s="142"/>
      <c r="C192" s="145" t="s">
        <v>574</v>
      </c>
      <c r="D192" s="145" t="s">
        <v>572</v>
      </c>
      <c r="E192" s="164" t="s">
        <v>756</v>
      </c>
      <c r="F192" s="145"/>
      <c r="G192" s="38">
        <f>G193</f>
        <v>20000</v>
      </c>
      <c r="H192" s="27"/>
    </row>
    <row r="193" spans="1:8" ht="25.5">
      <c r="A193" s="182" t="s">
        <v>609</v>
      </c>
      <c r="B193" s="142"/>
      <c r="C193" s="145" t="s">
        <v>574</v>
      </c>
      <c r="D193" s="145" t="s">
        <v>572</v>
      </c>
      <c r="E193" s="164" t="s">
        <v>756</v>
      </c>
      <c r="F193" s="145">
        <v>200</v>
      </c>
      <c r="G193" s="38">
        <v>20000</v>
      </c>
      <c r="H193" s="27"/>
    </row>
    <row r="194" spans="1:8" ht="25.5" hidden="1">
      <c r="A194" s="156" t="s">
        <v>335</v>
      </c>
      <c r="B194" s="156"/>
      <c r="C194" s="5" t="s">
        <v>574</v>
      </c>
      <c r="D194" s="5" t="s">
        <v>572</v>
      </c>
      <c r="E194" s="153" t="s">
        <v>611</v>
      </c>
      <c r="F194" s="5"/>
      <c r="G194" s="37">
        <f>G195</f>
        <v>0</v>
      </c>
      <c r="H194" s="27"/>
    </row>
    <row r="195" spans="1:8" ht="25.5" hidden="1">
      <c r="A195" s="7" t="s">
        <v>336</v>
      </c>
      <c r="B195" s="7"/>
      <c r="C195" s="5" t="s">
        <v>574</v>
      </c>
      <c r="D195" s="5" t="s">
        <v>572</v>
      </c>
      <c r="E195" s="153" t="s">
        <v>757</v>
      </c>
      <c r="F195" s="5"/>
      <c r="G195" s="37">
        <f>G196+G203</f>
        <v>0</v>
      </c>
      <c r="H195" s="27"/>
    </row>
    <row r="196" spans="1:8" ht="25.5" hidden="1">
      <c r="A196" s="142" t="s">
        <v>758</v>
      </c>
      <c r="B196" s="142"/>
      <c r="C196" s="5" t="s">
        <v>574</v>
      </c>
      <c r="D196" s="5" t="s">
        <v>572</v>
      </c>
      <c r="E196" s="153" t="s">
        <v>759</v>
      </c>
      <c r="F196" s="5"/>
      <c r="G196" s="209">
        <f>G197+G199+G201</f>
        <v>0</v>
      </c>
      <c r="H196" s="27"/>
    </row>
    <row r="197" spans="1:8" ht="38.25" hidden="1">
      <c r="A197" s="142" t="s">
        <v>760</v>
      </c>
      <c r="B197" s="142"/>
      <c r="C197" s="5" t="s">
        <v>574</v>
      </c>
      <c r="D197" s="5" t="s">
        <v>572</v>
      </c>
      <c r="E197" s="153" t="s">
        <v>761</v>
      </c>
      <c r="F197" s="5"/>
      <c r="G197" s="37">
        <f>G198</f>
        <v>0</v>
      </c>
      <c r="H197" s="27"/>
    </row>
    <row r="198" spans="1:8" ht="25.5" hidden="1">
      <c r="A198" s="142" t="s">
        <v>609</v>
      </c>
      <c r="B198" s="142"/>
      <c r="C198" s="5" t="s">
        <v>574</v>
      </c>
      <c r="D198" s="5" t="s">
        <v>572</v>
      </c>
      <c r="E198" s="153" t="s">
        <v>761</v>
      </c>
      <c r="F198" s="5">
        <v>200</v>
      </c>
      <c r="G198" s="37"/>
      <c r="H198" s="27"/>
    </row>
    <row r="199" spans="1:8" ht="51" hidden="1">
      <c r="A199" s="142" t="s">
        <v>762</v>
      </c>
      <c r="B199" s="142"/>
      <c r="C199" s="5" t="s">
        <v>574</v>
      </c>
      <c r="D199" s="5" t="s">
        <v>572</v>
      </c>
      <c r="E199" s="153" t="s">
        <v>763</v>
      </c>
      <c r="F199" s="5"/>
      <c r="G199" s="37">
        <f>G200</f>
        <v>0</v>
      </c>
      <c r="H199" s="27"/>
    </row>
    <row r="200" spans="1:8" ht="15" customHeight="1" hidden="1">
      <c r="A200" s="142" t="s">
        <v>609</v>
      </c>
      <c r="B200" s="142"/>
      <c r="C200" s="5" t="s">
        <v>574</v>
      </c>
      <c r="D200" s="5" t="s">
        <v>572</v>
      </c>
      <c r="E200" s="153" t="s">
        <v>763</v>
      </c>
      <c r="F200" s="5">
        <v>200</v>
      </c>
      <c r="G200" s="37"/>
      <c r="H200" s="27"/>
    </row>
    <row r="201" spans="1:8" ht="52.5" customHeight="1" hidden="1">
      <c r="A201" s="142" t="s">
        <v>764</v>
      </c>
      <c r="B201" s="142"/>
      <c r="C201" s="5" t="s">
        <v>574</v>
      </c>
      <c r="D201" s="5" t="s">
        <v>572</v>
      </c>
      <c r="E201" s="153" t="s">
        <v>765</v>
      </c>
      <c r="F201" s="5"/>
      <c r="G201" s="37">
        <f>G202</f>
        <v>0</v>
      </c>
      <c r="H201" s="27"/>
    </row>
    <row r="202" spans="1:8" ht="25.5" hidden="1">
      <c r="A202" s="142" t="s">
        <v>609</v>
      </c>
      <c r="B202" s="142"/>
      <c r="C202" s="5" t="s">
        <v>574</v>
      </c>
      <c r="D202" s="5" t="s">
        <v>572</v>
      </c>
      <c r="E202" s="153" t="s">
        <v>765</v>
      </c>
      <c r="F202" s="5">
        <v>200</v>
      </c>
      <c r="G202" s="37"/>
      <c r="H202" s="27"/>
    </row>
    <row r="203" spans="1:8" ht="25.5" hidden="1">
      <c r="A203" s="210" t="s">
        <v>766</v>
      </c>
      <c r="B203" s="210"/>
      <c r="C203" s="5" t="s">
        <v>574</v>
      </c>
      <c r="D203" s="5" t="s">
        <v>572</v>
      </c>
      <c r="E203" s="153" t="s">
        <v>767</v>
      </c>
      <c r="F203" s="5"/>
      <c r="G203" s="37">
        <f>G204+G206+G208</f>
        <v>0</v>
      </c>
      <c r="H203" s="27"/>
    </row>
    <row r="204" spans="1:8" ht="38.25" hidden="1">
      <c r="A204" s="210" t="s">
        <v>768</v>
      </c>
      <c r="B204" s="210"/>
      <c r="C204" s="5" t="s">
        <v>574</v>
      </c>
      <c r="D204" s="5" t="s">
        <v>572</v>
      </c>
      <c r="E204" s="153" t="s">
        <v>769</v>
      </c>
      <c r="F204" s="5"/>
      <c r="G204" s="37">
        <f>G205</f>
        <v>0</v>
      </c>
      <c r="H204" s="27"/>
    </row>
    <row r="205" spans="1:8" ht="25.5" hidden="1">
      <c r="A205" s="142" t="s">
        <v>609</v>
      </c>
      <c r="B205" s="210"/>
      <c r="C205" s="5" t="s">
        <v>574</v>
      </c>
      <c r="D205" s="5" t="s">
        <v>572</v>
      </c>
      <c r="E205" s="153" t="s">
        <v>769</v>
      </c>
      <c r="F205" s="5">
        <v>200</v>
      </c>
      <c r="G205" s="37"/>
      <c r="H205" s="27"/>
    </row>
    <row r="206" spans="1:8" ht="51" hidden="1">
      <c r="A206" s="210" t="s">
        <v>770</v>
      </c>
      <c r="B206" s="210"/>
      <c r="C206" s="5" t="s">
        <v>574</v>
      </c>
      <c r="D206" s="5" t="s">
        <v>572</v>
      </c>
      <c r="E206" s="153" t="s">
        <v>771</v>
      </c>
      <c r="F206" s="5"/>
      <c r="G206" s="37">
        <f>G207</f>
        <v>0</v>
      </c>
      <c r="H206" s="27"/>
    </row>
    <row r="207" spans="1:8" ht="25.5" hidden="1">
      <c r="A207" s="142" t="s">
        <v>609</v>
      </c>
      <c r="B207" s="210"/>
      <c r="C207" s="5" t="s">
        <v>574</v>
      </c>
      <c r="D207" s="5" t="s">
        <v>572</v>
      </c>
      <c r="E207" s="153" t="s">
        <v>771</v>
      </c>
      <c r="F207" s="5">
        <v>200</v>
      </c>
      <c r="G207" s="37"/>
      <c r="H207" s="27"/>
    </row>
    <row r="208" spans="1:8" ht="38.25" hidden="1">
      <c r="A208" s="210" t="s">
        <v>772</v>
      </c>
      <c r="B208" s="210"/>
      <c r="C208" s="5" t="s">
        <v>574</v>
      </c>
      <c r="D208" s="5" t="s">
        <v>572</v>
      </c>
      <c r="E208" s="153" t="s">
        <v>773</v>
      </c>
      <c r="F208" s="5"/>
      <c r="G208" s="37">
        <f>G209</f>
        <v>0</v>
      </c>
      <c r="H208" s="27"/>
    </row>
    <row r="209" spans="1:8" ht="25.5" hidden="1">
      <c r="A209" s="173" t="s">
        <v>609</v>
      </c>
      <c r="B209" s="173"/>
      <c r="C209" s="174" t="s">
        <v>574</v>
      </c>
      <c r="D209" s="174" t="s">
        <v>572</v>
      </c>
      <c r="E209" s="175" t="s">
        <v>773</v>
      </c>
      <c r="F209" s="174">
        <v>200</v>
      </c>
      <c r="G209" s="176"/>
      <c r="H209" s="27"/>
    </row>
    <row r="210" spans="1:8" ht="12.75" hidden="1">
      <c r="A210" s="12" t="s">
        <v>188</v>
      </c>
      <c r="B210" s="211"/>
      <c r="C210" s="212" t="s">
        <v>567</v>
      </c>
      <c r="D210" s="213"/>
      <c r="E210" s="214"/>
      <c r="F210" s="213"/>
      <c r="G210" s="215">
        <f>G211</f>
        <v>0</v>
      </c>
      <c r="H210" s="27"/>
    </row>
    <row r="211" spans="1:8" ht="25.5" hidden="1">
      <c r="A211" s="157" t="s">
        <v>202</v>
      </c>
      <c r="B211" s="142"/>
      <c r="C211" s="216" t="s">
        <v>567</v>
      </c>
      <c r="D211" s="216" t="s">
        <v>574</v>
      </c>
      <c r="E211" s="192"/>
      <c r="F211" s="158"/>
      <c r="G211" s="159">
        <f>G212</f>
        <v>0</v>
      </c>
      <c r="H211" s="27"/>
    </row>
    <row r="212" spans="1:8" ht="63.75" hidden="1">
      <c r="A212" s="195" t="s">
        <v>481</v>
      </c>
      <c r="B212" s="142"/>
      <c r="C212" s="216" t="s">
        <v>567</v>
      </c>
      <c r="D212" s="216" t="s">
        <v>574</v>
      </c>
      <c r="E212" s="192" t="s">
        <v>52</v>
      </c>
      <c r="F212" s="158"/>
      <c r="G212" s="159">
        <f>G213</f>
        <v>0</v>
      </c>
      <c r="H212" s="27"/>
    </row>
    <row r="213" spans="1:8" ht="38.25" hidden="1">
      <c r="A213" s="196" t="s">
        <v>4</v>
      </c>
      <c r="B213" s="142"/>
      <c r="C213" s="216" t="s">
        <v>567</v>
      </c>
      <c r="D213" s="216" t="s">
        <v>574</v>
      </c>
      <c r="E213" s="197" t="s">
        <v>6</v>
      </c>
      <c r="F213" s="158"/>
      <c r="G213" s="159">
        <f>G214</f>
        <v>0</v>
      </c>
      <c r="H213" s="27"/>
    </row>
    <row r="214" spans="1:8" ht="25.5" hidden="1">
      <c r="A214" s="210" t="s">
        <v>5</v>
      </c>
      <c r="B214" s="142"/>
      <c r="C214" s="216" t="s">
        <v>567</v>
      </c>
      <c r="D214" s="216" t="s">
        <v>574</v>
      </c>
      <c r="E214" s="192" t="s">
        <v>7</v>
      </c>
      <c r="F214" s="158"/>
      <c r="G214" s="159">
        <f>G215</f>
        <v>0</v>
      </c>
      <c r="H214" s="27"/>
    </row>
    <row r="215" spans="1:8" ht="25.5" hidden="1">
      <c r="A215" s="198" t="s">
        <v>609</v>
      </c>
      <c r="B215" s="173"/>
      <c r="C215" s="217" t="s">
        <v>567</v>
      </c>
      <c r="D215" s="217" t="s">
        <v>574</v>
      </c>
      <c r="E215" s="200" t="s">
        <v>7</v>
      </c>
      <c r="F215" s="218">
        <v>200</v>
      </c>
      <c r="G215" s="201"/>
      <c r="H215" s="27"/>
    </row>
    <row r="216" spans="1:8" ht="12.75">
      <c r="A216" s="12" t="s">
        <v>189</v>
      </c>
      <c r="B216" s="12"/>
      <c r="C216" s="36" t="s">
        <v>575</v>
      </c>
      <c r="D216" s="177" t="s">
        <v>284</v>
      </c>
      <c r="E216" s="36" t="s">
        <v>467</v>
      </c>
      <c r="F216" s="36" t="s">
        <v>467</v>
      </c>
      <c r="G216" s="35">
        <f>G217+G230+G273+G285+G300</f>
        <v>446986249.53000003</v>
      </c>
      <c r="H216" s="27"/>
    </row>
    <row r="217" spans="1:8" ht="12.75">
      <c r="A217" s="13" t="s">
        <v>423</v>
      </c>
      <c r="B217" s="13"/>
      <c r="C217" s="8" t="s">
        <v>575</v>
      </c>
      <c r="D217" s="8" t="s">
        <v>562</v>
      </c>
      <c r="E217" s="8" t="s">
        <v>467</v>
      </c>
      <c r="F217" s="8" t="s">
        <v>467</v>
      </c>
      <c r="G217" s="37">
        <f>G218</f>
        <v>104002460.15</v>
      </c>
      <c r="H217" s="27"/>
    </row>
    <row r="218" spans="1:8" ht="38.25">
      <c r="A218" s="156" t="s">
        <v>10</v>
      </c>
      <c r="B218" s="156"/>
      <c r="C218" s="5" t="s">
        <v>575</v>
      </c>
      <c r="D218" s="5" t="s">
        <v>562</v>
      </c>
      <c r="E218" s="153" t="s">
        <v>62</v>
      </c>
      <c r="F218" s="5" t="s">
        <v>467</v>
      </c>
      <c r="G218" s="37">
        <f>G219</f>
        <v>104002460.15</v>
      </c>
      <c r="H218" s="27"/>
    </row>
    <row r="219" spans="1:8" ht="51">
      <c r="A219" s="7" t="s">
        <v>9</v>
      </c>
      <c r="B219" s="7"/>
      <c r="C219" s="5" t="s">
        <v>575</v>
      </c>
      <c r="D219" s="5" t="s">
        <v>562</v>
      </c>
      <c r="E219" s="161" t="s">
        <v>63</v>
      </c>
      <c r="F219" s="143" t="s">
        <v>467</v>
      </c>
      <c r="G219" s="37">
        <f>G220</f>
        <v>104002460.15</v>
      </c>
      <c r="H219" s="27"/>
    </row>
    <row r="220" spans="1:8" ht="25.5">
      <c r="A220" s="210" t="s">
        <v>64</v>
      </c>
      <c r="B220" s="179"/>
      <c r="C220" s="5" t="s">
        <v>575</v>
      </c>
      <c r="D220" s="5" t="s">
        <v>562</v>
      </c>
      <c r="E220" s="153" t="s">
        <v>65</v>
      </c>
      <c r="F220" s="143"/>
      <c r="G220" s="37">
        <f>G221+G224+G228</f>
        <v>104002460.15</v>
      </c>
      <c r="H220" s="27"/>
    </row>
    <row r="221" spans="1:8" ht="90" customHeight="1">
      <c r="A221" s="142" t="s">
        <v>623</v>
      </c>
      <c r="B221" s="142"/>
      <c r="C221" s="5" t="s">
        <v>575</v>
      </c>
      <c r="D221" s="5" t="s">
        <v>562</v>
      </c>
      <c r="E221" s="153" t="s">
        <v>66</v>
      </c>
      <c r="F221" s="5" t="s">
        <v>467</v>
      </c>
      <c r="G221" s="37">
        <f>SUM(G222:G223)</f>
        <v>60284173</v>
      </c>
      <c r="H221" s="27"/>
    </row>
    <row r="222" spans="1:8" ht="63.75">
      <c r="A222" s="142" t="s">
        <v>469</v>
      </c>
      <c r="B222" s="142"/>
      <c r="C222" s="5" t="s">
        <v>575</v>
      </c>
      <c r="D222" s="5" t="s">
        <v>562</v>
      </c>
      <c r="E222" s="153" t="s">
        <v>66</v>
      </c>
      <c r="F222" s="5" t="s">
        <v>234</v>
      </c>
      <c r="G222" s="38">
        <v>59859293</v>
      </c>
      <c r="H222" s="27"/>
    </row>
    <row r="223" spans="1:8" ht="25.5">
      <c r="A223" s="142" t="s">
        <v>609</v>
      </c>
      <c r="B223" s="142"/>
      <c r="C223" s="5" t="s">
        <v>575</v>
      </c>
      <c r="D223" s="5" t="s">
        <v>562</v>
      </c>
      <c r="E223" s="153" t="s">
        <v>66</v>
      </c>
      <c r="F223" s="5" t="s">
        <v>235</v>
      </c>
      <c r="G223" s="38">
        <v>424880</v>
      </c>
      <c r="H223" s="27"/>
    </row>
    <row r="224" spans="1:8" ht="25.5">
      <c r="A224" s="143" t="s">
        <v>479</v>
      </c>
      <c r="B224" s="143"/>
      <c r="C224" s="5" t="s">
        <v>575</v>
      </c>
      <c r="D224" s="5" t="s">
        <v>562</v>
      </c>
      <c r="E224" s="153" t="s">
        <v>67</v>
      </c>
      <c r="F224" s="5"/>
      <c r="G224" s="37">
        <f>SUM(G225:G227)</f>
        <v>43718287.15</v>
      </c>
      <c r="H224" s="27"/>
    </row>
    <row r="225" spans="1:8" ht="63.75">
      <c r="A225" s="142" t="s">
        <v>469</v>
      </c>
      <c r="B225" s="142"/>
      <c r="C225" s="5" t="s">
        <v>575</v>
      </c>
      <c r="D225" s="5" t="s">
        <v>562</v>
      </c>
      <c r="E225" s="153" t="s">
        <v>67</v>
      </c>
      <c r="F225" s="5">
        <v>100</v>
      </c>
      <c r="G225" s="38">
        <v>18822014.77</v>
      </c>
      <c r="H225" s="27"/>
    </row>
    <row r="226" spans="1:8" ht="25.5">
      <c r="A226" s="142" t="s">
        <v>609</v>
      </c>
      <c r="B226" s="142"/>
      <c r="C226" s="5" t="s">
        <v>575</v>
      </c>
      <c r="D226" s="5" t="s">
        <v>562</v>
      </c>
      <c r="E226" s="153" t="s">
        <v>67</v>
      </c>
      <c r="F226" s="5">
        <v>200</v>
      </c>
      <c r="G226" s="38">
        <v>22658230.38</v>
      </c>
      <c r="H226" s="27"/>
    </row>
    <row r="227" spans="1:8" ht="12.75">
      <c r="A227" s="142" t="s">
        <v>236</v>
      </c>
      <c r="B227" s="142"/>
      <c r="C227" s="5" t="s">
        <v>575</v>
      </c>
      <c r="D227" s="5" t="s">
        <v>562</v>
      </c>
      <c r="E227" s="153" t="s">
        <v>67</v>
      </c>
      <c r="F227" s="5">
        <v>800</v>
      </c>
      <c r="G227" s="38">
        <v>2238042</v>
      </c>
      <c r="H227" s="27"/>
    </row>
    <row r="228" spans="1:8" ht="38.25" hidden="1">
      <c r="A228" s="144" t="s">
        <v>654</v>
      </c>
      <c r="B228" s="142"/>
      <c r="C228" s="149" t="s">
        <v>575</v>
      </c>
      <c r="D228" s="149" t="s">
        <v>562</v>
      </c>
      <c r="E228" s="148" t="s">
        <v>774</v>
      </c>
      <c r="F228" s="149"/>
      <c r="G228" s="38">
        <f>G229</f>
        <v>0</v>
      </c>
      <c r="H228" s="27"/>
    </row>
    <row r="229" spans="1:8" ht="25.5" hidden="1">
      <c r="A229" s="277" t="s">
        <v>655</v>
      </c>
      <c r="B229" s="142"/>
      <c r="C229" s="149" t="s">
        <v>575</v>
      </c>
      <c r="D229" s="149" t="s">
        <v>562</v>
      </c>
      <c r="E229" s="148" t="s">
        <v>774</v>
      </c>
      <c r="F229" s="149">
        <v>200</v>
      </c>
      <c r="G229" s="38"/>
      <c r="H229" s="27"/>
    </row>
    <row r="230" spans="1:8" ht="12.75">
      <c r="A230" s="13" t="s">
        <v>424</v>
      </c>
      <c r="B230" s="13"/>
      <c r="C230" s="8" t="s">
        <v>575</v>
      </c>
      <c r="D230" s="8" t="s">
        <v>564</v>
      </c>
      <c r="E230" s="8" t="s">
        <v>467</v>
      </c>
      <c r="F230" s="8" t="s">
        <v>467</v>
      </c>
      <c r="G230" s="37">
        <f>G231</f>
        <v>315779161.3</v>
      </c>
      <c r="H230" s="27"/>
    </row>
    <row r="231" spans="1:8" ht="38.25">
      <c r="A231" s="156" t="s">
        <v>8</v>
      </c>
      <c r="B231" s="156"/>
      <c r="C231" s="5" t="s">
        <v>575</v>
      </c>
      <c r="D231" s="5" t="s">
        <v>564</v>
      </c>
      <c r="E231" s="153" t="s">
        <v>62</v>
      </c>
      <c r="F231" s="5" t="s">
        <v>467</v>
      </c>
      <c r="G231" s="37">
        <f>G232+G269</f>
        <v>315779161.3</v>
      </c>
      <c r="H231" s="27"/>
    </row>
    <row r="232" spans="1:8" ht="51">
      <c r="A232" s="7" t="s">
        <v>9</v>
      </c>
      <c r="B232" s="7"/>
      <c r="C232" s="5" t="s">
        <v>575</v>
      </c>
      <c r="D232" s="5" t="s">
        <v>564</v>
      </c>
      <c r="E232" s="153" t="s">
        <v>63</v>
      </c>
      <c r="F232" s="143" t="s">
        <v>467</v>
      </c>
      <c r="G232" s="37">
        <f>G233+G240+G251</f>
        <v>315779161.3</v>
      </c>
      <c r="H232" s="27"/>
    </row>
    <row r="233" spans="1:8" ht="25.5">
      <c r="A233" s="210" t="s">
        <v>69</v>
      </c>
      <c r="B233" s="179"/>
      <c r="C233" s="5" t="s">
        <v>575</v>
      </c>
      <c r="D233" s="5" t="s">
        <v>564</v>
      </c>
      <c r="E233" s="153" t="s">
        <v>70</v>
      </c>
      <c r="F233" s="143"/>
      <c r="G233" s="37">
        <f>G234+G236+G238</f>
        <v>136656447.19</v>
      </c>
      <c r="H233" s="27"/>
    </row>
    <row r="234" spans="1:8" ht="102">
      <c r="A234" s="142" t="s">
        <v>12</v>
      </c>
      <c r="B234" s="142"/>
      <c r="C234" s="5" t="s">
        <v>575</v>
      </c>
      <c r="D234" s="5" t="s">
        <v>564</v>
      </c>
      <c r="E234" s="153" t="s">
        <v>71</v>
      </c>
      <c r="F234" s="5" t="s">
        <v>467</v>
      </c>
      <c r="G234" s="37">
        <f>G235</f>
        <v>110397101</v>
      </c>
      <c r="H234" s="27"/>
    </row>
    <row r="235" spans="1:8" ht="31.5" customHeight="1">
      <c r="A235" s="142" t="s">
        <v>477</v>
      </c>
      <c r="B235" s="142"/>
      <c r="C235" s="5" t="s">
        <v>575</v>
      </c>
      <c r="D235" s="5" t="s">
        <v>564</v>
      </c>
      <c r="E235" s="153" t="s">
        <v>71</v>
      </c>
      <c r="F235" s="5">
        <v>600</v>
      </c>
      <c r="G235" s="38">
        <v>110397101</v>
      </c>
      <c r="H235" s="27"/>
    </row>
    <row r="236" spans="1:8" ht="25.5">
      <c r="A236" s="143" t="s">
        <v>479</v>
      </c>
      <c r="B236" s="143"/>
      <c r="C236" s="5" t="s">
        <v>575</v>
      </c>
      <c r="D236" s="5" t="s">
        <v>564</v>
      </c>
      <c r="E236" s="153" t="s">
        <v>72</v>
      </c>
      <c r="F236" s="5"/>
      <c r="G236" s="37">
        <f>G237</f>
        <v>19789934.19</v>
      </c>
      <c r="H236" s="27"/>
    </row>
    <row r="237" spans="1:8" ht="30" customHeight="1">
      <c r="A237" s="142" t="s">
        <v>477</v>
      </c>
      <c r="B237" s="142"/>
      <c r="C237" s="5" t="s">
        <v>575</v>
      </c>
      <c r="D237" s="5" t="s">
        <v>564</v>
      </c>
      <c r="E237" s="153" t="s">
        <v>72</v>
      </c>
      <c r="F237" s="5">
        <v>600</v>
      </c>
      <c r="G237" s="38">
        <v>19789934.19</v>
      </c>
      <c r="H237" s="27"/>
    </row>
    <row r="238" spans="1:8" ht="38.25">
      <c r="A238" s="142" t="s">
        <v>656</v>
      </c>
      <c r="B238" s="193"/>
      <c r="C238" s="5" t="s">
        <v>575</v>
      </c>
      <c r="D238" s="5" t="s">
        <v>564</v>
      </c>
      <c r="E238" s="153" t="s">
        <v>787</v>
      </c>
      <c r="F238" s="5"/>
      <c r="G238" s="38">
        <f>G239</f>
        <v>6469412</v>
      </c>
      <c r="H238" s="27"/>
    </row>
    <row r="239" spans="1:8" ht="28.5" customHeight="1">
      <c r="A239" s="142" t="s">
        <v>477</v>
      </c>
      <c r="B239" s="193"/>
      <c r="C239" s="5" t="s">
        <v>575</v>
      </c>
      <c r="D239" s="5" t="s">
        <v>564</v>
      </c>
      <c r="E239" s="153" t="s">
        <v>787</v>
      </c>
      <c r="F239" s="5">
        <v>600</v>
      </c>
      <c r="G239" s="38">
        <v>6469412</v>
      </c>
      <c r="H239" s="27"/>
    </row>
    <row r="240" spans="1:8" ht="25.5">
      <c r="A240" s="210" t="s">
        <v>73</v>
      </c>
      <c r="B240" s="205"/>
      <c r="C240" s="5" t="s">
        <v>575</v>
      </c>
      <c r="D240" s="5" t="s">
        <v>564</v>
      </c>
      <c r="E240" s="153" t="s">
        <v>74</v>
      </c>
      <c r="F240" s="5"/>
      <c r="G240" s="38">
        <f>G241+G245+G247+G249+G264+G259+G261+G243</f>
        <v>20050244.11</v>
      </c>
      <c r="H240" s="27"/>
    </row>
    <row r="241" spans="1:8" ht="51">
      <c r="A241" s="210" t="s">
        <v>657</v>
      </c>
      <c r="B241" s="205"/>
      <c r="C241" s="5" t="s">
        <v>575</v>
      </c>
      <c r="D241" s="5" t="s">
        <v>564</v>
      </c>
      <c r="E241" s="153" t="s">
        <v>775</v>
      </c>
      <c r="F241" s="5"/>
      <c r="G241" s="38">
        <f>G242</f>
        <v>6304413</v>
      </c>
      <c r="H241" s="27"/>
    </row>
    <row r="242" spans="1:8" ht="30.75" customHeight="1">
      <c r="A242" s="142" t="s">
        <v>477</v>
      </c>
      <c r="B242" s="205"/>
      <c r="C242" s="5" t="s">
        <v>575</v>
      </c>
      <c r="D242" s="5" t="s">
        <v>564</v>
      </c>
      <c r="E242" s="153" t="s">
        <v>775</v>
      </c>
      <c r="F242" s="5">
        <v>600</v>
      </c>
      <c r="G242" s="38">
        <v>6304413</v>
      </c>
      <c r="H242" s="27"/>
    </row>
    <row r="243" spans="1:8" ht="25.5" hidden="1">
      <c r="A243" s="191" t="s">
        <v>835</v>
      </c>
      <c r="B243" s="205"/>
      <c r="C243" s="145" t="s">
        <v>575</v>
      </c>
      <c r="D243" s="145" t="s">
        <v>564</v>
      </c>
      <c r="E243" s="164" t="s">
        <v>836</v>
      </c>
      <c r="F243" s="145"/>
      <c r="G243" s="178">
        <f>G244</f>
        <v>0</v>
      </c>
      <c r="H243" s="27"/>
    </row>
    <row r="244" spans="1:8" ht="27.75" customHeight="1" hidden="1">
      <c r="A244" s="182" t="s">
        <v>477</v>
      </c>
      <c r="B244" s="205"/>
      <c r="C244" s="145" t="s">
        <v>575</v>
      </c>
      <c r="D244" s="145" t="s">
        <v>564</v>
      </c>
      <c r="E244" s="164" t="s">
        <v>836</v>
      </c>
      <c r="F244" s="145">
        <v>600</v>
      </c>
      <c r="G244" s="184"/>
      <c r="H244" s="27"/>
    </row>
    <row r="245" spans="1:8" ht="63.75">
      <c r="A245" s="278" t="s">
        <v>216</v>
      </c>
      <c r="B245" s="221"/>
      <c r="C245" s="5" t="s">
        <v>575</v>
      </c>
      <c r="D245" s="5" t="s">
        <v>564</v>
      </c>
      <c r="E245" s="153" t="s">
        <v>75</v>
      </c>
      <c r="F245" s="5"/>
      <c r="G245" s="37">
        <f>G246</f>
        <v>318065</v>
      </c>
      <c r="H245" s="27"/>
    </row>
    <row r="246" spans="1:8" ht="30.75" customHeight="1">
      <c r="A246" s="142" t="s">
        <v>477</v>
      </c>
      <c r="B246" s="193"/>
      <c r="C246" s="5" t="s">
        <v>575</v>
      </c>
      <c r="D246" s="5" t="s">
        <v>564</v>
      </c>
      <c r="E246" s="153" t="s">
        <v>75</v>
      </c>
      <c r="F246" s="5">
        <v>600</v>
      </c>
      <c r="G246" s="38">
        <v>318065</v>
      </c>
      <c r="H246" s="27"/>
    </row>
    <row r="247" spans="1:8" ht="63.75">
      <c r="A247" s="191" t="s">
        <v>776</v>
      </c>
      <c r="B247" s="222"/>
      <c r="C247" s="5" t="s">
        <v>575</v>
      </c>
      <c r="D247" s="5" t="s">
        <v>564</v>
      </c>
      <c r="E247" s="153" t="s">
        <v>76</v>
      </c>
      <c r="F247" s="5"/>
      <c r="G247" s="37">
        <f>G248</f>
        <v>2127215</v>
      </c>
      <c r="H247" s="27"/>
    </row>
    <row r="248" spans="1:8" ht="34.5" customHeight="1">
      <c r="A248" s="142" t="s">
        <v>477</v>
      </c>
      <c r="B248" s="193"/>
      <c r="C248" s="5" t="s">
        <v>575</v>
      </c>
      <c r="D248" s="5" t="s">
        <v>564</v>
      </c>
      <c r="E248" s="153" t="s">
        <v>76</v>
      </c>
      <c r="F248" s="5">
        <v>600</v>
      </c>
      <c r="G248" s="38">
        <v>2127215</v>
      </c>
      <c r="H248" s="27"/>
    </row>
    <row r="249" spans="1:8" ht="25.5">
      <c r="A249" s="143" t="s">
        <v>479</v>
      </c>
      <c r="B249" s="193"/>
      <c r="C249" s="5" t="s">
        <v>575</v>
      </c>
      <c r="D249" s="5" t="s">
        <v>564</v>
      </c>
      <c r="E249" s="153" t="s">
        <v>660</v>
      </c>
      <c r="F249" s="5"/>
      <c r="G249" s="38">
        <f>G250</f>
        <v>3773855.17</v>
      </c>
      <c r="H249" s="27"/>
    </row>
    <row r="250" spans="1:8" ht="25.5" customHeight="1">
      <c r="A250" s="142" t="s">
        <v>477</v>
      </c>
      <c r="B250" s="193"/>
      <c r="C250" s="5" t="s">
        <v>575</v>
      </c>
      <c r="D250" s="5" t="s">
        <v>564</v>
      </c>
      <c r="E250" s="153" t="s">
        <v>660</v>
      </c>
      <c r="F250" s="5">
        <v>600</v>
      </c>
      <c r="G250" s="38">
        <v>3773855.17</v>
      </c>
      <c r="H250" s="27"/>
    </row>
    <row r="251" spans="1:8" ht="90.75" customHeight="1">
      <c r="A251" s="210" t="s">
        <v>837</v>
      </c>
      <c r="B251" s="193"/>
      <c r="C251" s="145" t="s">
        <v>575</v>
      </c>
      <c r="D251" s="145" t="s">
        <v>564</v>
      </c>
      <c r="E251" s="164" t="s">
        <v>838</v>
      </c>
      <c r="F251" s="145"/>
      <c r="G251" s="184">
        <f>G252+G256+G254</f>
        <v>159072470</v>
      </c>
      <c r="H251" s="27"/>
    </row>
    <row r="252" spans="1:8" ht="63.75">
      <c r="A252" s="259" t="s">
        <v>839</v>
      </c>
      <c r="B252" s="193"/>
      <c r="C252" s="145" t="s">
        <v>575</v>
      </c>
      <c r="D252" s="145" t="s">
        <v>564</v>
      </c>
      <c r="E252" s="164" t="s">
        <v>840</v>
      </c>
      <c r="F252" s="145"/>
      <c r="G252" s="184">
        <f>G253</f>
        <v>153886322</v>
      </c>
      <c r="H252" s="27"/>
    </row>
    <row r="253" spans="1:8" ht="30.75" customHeight="1">
      <c r="A253" s="182" t="s">
        <v>477</v>
      </c>
      <c r="B253" s="193"/>
      <c r="C253" s="145" t="s">
        <v>575</v>
      </c>
      <c r="D253" s="145" t="s">
        <v>564</v>
      </c>
      <c r="E253" s="164" t="s">
        <v>840</v>
      </c>
      <c r="F253" s="145" t="s">
        <v>239</v>
      </c>
      <c r="G253" s="184">
        <f>3072377+150813945</f>
        <v>153886322</v>
      </c>
      <c r="H253" s="27"/>
    </row>
    <row r="254" spans="1:8" ht="38.25">
      <c r="A254" s="182" t="s">
        <v>841</v>
      </c>
      <c r="B254" s="193"/>
      <c r="C254" s="145" t="s">
        <v>575</v>
      </c>
      <c r="D254" s="145" t="s">
        <v>564</v>
      </c>
      <c r="E254" s="164" t="s">
        <v>842</v>
      </c>
      <c r="F254" s="145"/>
      <c r="G254" s="184">
        <f>G255</f>
        <v>5082425</v>
      </c>
      <c r="H254" s="27"/>
    </row>
    <row r="255" spans="1:8" ht="30" customHeight="1">
      <c r="A255" s="182" t="s">
        <v>477</v>
      </c>
      <c r="B255" s="193"/>
      <c r="C255" s="145" t="s">
        <v>575</v>
      </c>
      <c r="D255" s="145" t="s">
        <v>564</v>
      </c>
      <c r="E255" s="164" t="s">
        <v>842</v>
      </c>
      <c r="F255" s="145">
        <v>600</v>
      </c>
      <c r="G255" s="184">
        <v>5082425</v>
      </c>
      <c r="H255" s="27"/>
    </row>
    <row r="256" spans="1:8" ht="38.25">
      <c r="A256" s="260" t="s">
        <v>843</v>
      </c>
      <c r="B256" s="193"/>
      <c r="C256" s="145" t="s">
        <v>575</v>
      </c>
      <c r="D256" s="145" t="s">
        <v>564</v>
      </c>
      <c r="E256" s="164" t="s">
        <v>844</v>
      </c>
      <c r="F256" s="145"/>
      <c r="G256" s="184">
        <f>G257</f>
        <v>103723</v>
      </c>
      <c r="H256" s="27"/>
    </row>
    <row r="257" spans="1:8" ht="28.5" customHeight="1">
      <c r="A257" s="182" t="s">
        <v>477</v>
      </c>
      <c r="B257" s="193"/>
      <c r="C257" s="145" t="s">
        <v>575</v>
      </c>
      <c r="D257" s="145" t="s">
        <v>564</v>
      </c>
      <c r="E257" s="164" t="s">
        <v>844</v>
      </c>
      <c r="F257" s="145" t="s">
        <v>239</v>
      </c>
      <c r="G257" s="184">
        <v>103723</v>
      </c>
      <c r="H257" s="27"/>
    </row>
    <row r="258" spans="1:8" ht="12.75">
      <c r="A258" s="261" t="s">
        <v>845</v>
      </c>
      <c r="B258" s="193"/>
      <c r="C258" s="149" t="s">
        <v>575</v>
      </c>
      <c r="D258" s="149" t="s">
        <v>564</v>
      </c>
      <c r="E258" s="148" t="s">
        <v>846</v>
      </c>
      <c r="F258" s="149"/>
      <c r="G258" s="184">
        <f>G259</f>
        <v>3395878</v>
      </c>
      <c r="H258" s="27"/>
    </row>
    <row r="259" spans="1:8" ht="63.75">
      <c r="A259" s="261" t="s">
        <v>847</v>
      </c>
      <c r="B259" s="193"/>
      <c r="C259" s="149" t="s">
        <v>575</v>
      </c>
      <c r="D259" s="149" t="s">
        <v>564</v>
      </c>
      <c r="E259" s="148" t="s">
        <v>848</v>
      </c>
      <c r="F259" s="149"/>
      <c r="G259" s="184">
        <f>G260</f>
        <v>3395878</v>
      </c>
      <c r="H259" s="27"/>
    </row>
    <row r="260" spans="1:8" ht="38.25">
      <c r="A260" s="144" t="s">
        <v>477</v>
      </c>
      <c r="B260" s="193"/>
      <c r="C260" s="149" t="s">
        <v>575</v>
      </c>
      <c r="D260" s="149" t="s">
        <v>564</v>
      </c>
      <c r="E260" s="148" t="s">
        <v>848</v>
      </c>
      <c r="F260" s="149">
        <v>600</v>
      </c>
      <c r="G260" s="184">
        <v>3395878</v>
      </c>
      <c r="H260" s="27"/>
    </row>
    <row r="261" spans="1:8" ht="25.5">
      <c r="A261" s="261" t="s">
        <v>658</v>
      </c>
      <c r="B261" s="193"/>
      <c r="C261" s="149" t="s">
        <v>575</v>
      </c>
      <c r="D261" s="149" t="s">
        <v>564</v>
      </c>
      <c r="E261" s="148" t="s">
        <v>661</v>
      </c>
      <c r="F261" s="149"/>
      <c r="G261" s="184">
        <f>G262</f>
        <v>3774218.94</v>
      </c>
      <c r="H261" s="27"/>
    </row>
    <row r="262" spans="1:8" ht="38.25">
      <c r="A262" s="261" t="s">
        <v>849</v>
      </c>
      <c r="B262" s="193"/>
      <c r="C262" s="149" t="s">
        <v>575</v>
      </c>
      <c r="D262" s="149" t="s">
        <v>564</v>
      </c>
      <c r="E262" s="148" t="s">
        <v>850</v>
      </c>
      <c r="F262" s="149"/>
      <c r="G262" s="184">
        <f>G263</f>
        <v>3774218.94</v>
      </c>
      <c r="H262" s="27"/>
    </row>
    <row r="263" spans="1:8" ht="33.75" customHeight="1">
      <c r="A263" s="144" t="s">
        <v>477</v>
      </c>
      <c r="B263" s="193"/>
      <c r="C263" s="149" t="s">
        <v>575</v>
      </c>
      <c r="D263" s="149" t="s">
        <v>564</v>
      </c>
      <c r="E263" s="148" t="s">
        <v>850</v>
      </c>
      <c r="F263" s="149">
        <v>600</v>
      </c>
      <c r="G263" s="184">
        <v>3774218.94</v>
      </c>
      <c r="H263" s="27"/>
    </row>
    <row r="264" spans="1:8" ht="25.5">
      <c r="A264" s="261" t="s">
        <v>869</v>
      </c>
      <c r="B264" s="193"/>
      <c r="C264" s="149" t="s">
        <v>575</v>
      </c>
      <c r="D264" s="149" t="s">
        <v>564</v>
      </c>
      <c r="E264" s="148" t="s">
        <v>870</v>
      </c>
      <c r="F264" s="149"/>
      <c r="G264" s="184">
        <f>G265</f>
        <v>356599</v>
      </c>
      <c r="H264" s="27"/>
    </row>
    <row r="265" spans="1:8" ht="51">
      <c r="A265" s="261" t="s">
        <v>871</v>
      </c>
      <c r="B265" s="193"/>
      <c r="C265" s="149" t="s">
        <v>575</v>
      </c>
      <c r="D265" s="149" t="s">
        <v>564</v>
      </c>
      <c r="E265" s="148" t="s">
        <v>872</v>
      </c>
      <c r="F265" s="149"/>
      <c r="G265" s="184">
        <f>G266</f>
        <v>356599</v>
      </c>
      <c r="H265" s="27"/>
    </row>
    <row r="266" spans="1:8" ht="38.25">
      <c r="A266" s="261" t="s">
        <v>477</v>
      </c>
      <c r="B266" s="193"/>
      <c r="C266" s="149" t="s">
        <v>575</v>
      </c>
      <c r="D266" s="149" t="s">
        <v>564</v>
      </c>
      <c r="E266" s="148" t="s">
        <v>872</v>
      </c>
      <c r="F266" s="149">
        <v>600</v>
      </c>
      <c r="G266" s="184">
        <f>7132+349467</f>
        <v>356599</v>
      </c>
      <c r="H266" s="27"/>
    </row>
    <row r="267" spans="1:8" ht="30" customHeight="1">
      <c r="A267" s="279" t="s">
        <v>479</v>
      </c>
      <c r="B267" s="193"/>
      <c r="C267" s="145" t="s">
        <v>575</v>
      </c>
      <c r="D267" s="145" t="s">
        <v>564</v>
      </c>
      <c r="E267" s="164" t="s">
        <v>777</v>
      </c>
      <c r="F267" s="145"/>
      <c r="G267" s="38">
        <f>G268</f>
        <v>0</v>
      </c>
      <c r="H267" s="27"/>
    </row>
    <row r="268" spans="1:8" ht="30" customHeight="1">
      <c r="A268" s="182" t="s">
        <v>477</v>
      </c>
      <c r="B268" s="193"/>
      <c r="C268" s="145" t="s">
        <v>575</v>
      </c>
      <c r="D268" s="145" t="s">
        <v>564</v>
      </c>
      <c r="E268" s="164" t="s">
        <v>777</v>
      </c>
      <c r="F268" s="145">
        <v>600</v>
      </c>
      <c r="G268" s="38"/>
      <c r="H268" s="27"/>
    </row>
    <row r="269" spans="1:8" ht="76.5">
      <c r="A269" s="204" t="s">
        <v>851</v>
      </c>
      <c r="B269" s="193"/>
      <c r="C269" s="145" t="s">
        <v>575</v>
      </c>
      <c r="D269" s="145" t="s">
        <v>564</v>
      </c>
      <c r="E269" s="164" t="s">
        <v>852</v>
      </c>
      <c r="F269" s="145"/>
      <c r="G269" s="184">
        <f>G270</f>
        <v>0</v>
      </c>
      <c r="H269" s="27"/>
    </row>
    <row r="270" spans="1:8" ht="30" customHeight="1">
      <c r="A270" s="182" t="s">
        <v>853</v>
      </c>
      <c r="B270" s="193"/>
      <c r="C270" s="145" t="s">
        <v>575</v>
      </c>
      <c r="D270" s="145" t="s">
        <v>564</v>
      </c>
      <c r="E270" s="164" t="s">
        <v>854</v>
      </c>
      <c r="F270" s="145"/>
      <c r="G270" s="184">
        <f>G271</f>
        <v>0</v>
      </c>
      <c r="H270" s="27"/>
    </row>
    <row r="271" spans="1:8" ht="30" customHeight="1">
      <c r="A271" s="210" t="s">
        <v>855</v>
      </c>
      <c r="B271" s="193"/>
      <c r="C271" s="145" t="s">
        <v>575</v>
      </c>
      <c r="D271" s="145" t="s">
        <v>564</v>
      </c>
      <c r="E271" s="164" t="s">
        <v>856</v>
      </c>
      <c r="F271" s="145"/>
      <c r="G271" s="184">
        <f>G272</f>
        <v>0</v>
      </c>
      <c r="H271" s="27"/>
    </row>
    <row r="272" spans="1:8" ht="30" customHeight="1">
      <c r="A272" s="182" t="s">
        <v>659</v>
      </c>
      <c r="B272" s="193"/>
      <c r="C272" s="145" t="s">
        <v>575</v>
      </c>
      <c r="D272" s="145" t="s">
        <v>564</v>
      </c>
      <c r="E272" s="164" t="s">
        <v>856</v>
      </c>
      <c r="F272" s="145">
        <v>600</v>
      </c>
      <c r="G272" s="184"/>
      <c r="H272" s="27"/>
    </row>
    <row r="273" spans="1:8" ht="30" customHeight="1">
      <c r="A273" s="7" t="s">
        <v>124</v>
      </c>
      <c r="B273" s="181"/>
      <c r="C273" s="5" t="s">
        <v>575</v>
      </c>
      <c r="D273" s="6" t="s">
        <v>572</v>
      </c>
      <c r="E273" s="153"/>
      <c r="F273" s="5"/>
      <c r="G273" s="37">
        <f>G274</f>
        <v>14498949.37</v>
      </c>
      <c r="H273" s="27"/>
    </row>
    <row r="274" spans="1:8" ht="38.25">
      <c r="A274" s="156" t="s">
        <v>10</v>
      </c>
      <c r="B274" s="156"/>
      <c r="C274" s="5" t="s">
        <v>575</v>
      </c>
      <c r="D274" s="6" t="s">
        <v>572</v>
      </c>
      <c r="E274" s="153" t="s">
        <v>62</v>
      </c>
      <c r="F274" s="5"/>
      <c r="G274" s="37">
        <f>G275</f>
        <v>14498949.37</v>
      </c>
      <c r="H274" s="27"/>
    </row>
    <row r="275" spans="1:8" ht="51">
      <c r="A275" s="7" t="s">
        <v>778</v>
      </c>
      <c r="B275" s="7"/>
      <c r="C275" s="5" t="s">
        <v>575</v>
      </c>
      <c r="D275" s="6" t="s">
        <v>572</v>
      </c>
      <c r="E275" s="161" t="s">
        <v>77</v>
      </c>
      <c r="F275" s="143" t="s">
        <v>467</v>
      </c>
      <c r="G275" s="37">
        <f>G276+G282+G279</f>
        <v>14498949.37</v>
      </c>
      <c r="H275" s="27"/>
    </row>
    <row r="276" spans="1:8" ht="38.25">
      <c r="A276" s="210" t="s">
        <v>78</v>
      </c>
      <c r="B276" s="179"/>
      <c r="C276" s="5" t="s">
        <v>575</v>
      </c>
      <c r="D276" s="6" t="s">
        <v>572</v>
      </c>
      <c r="E276" s="153" t="s">
        <v>79</v>
      </c>
      <c r="F276" s="143"/>
      <c r="G276" s="37">
        <f>G277</f>
        <v>10784983.62</v>
      </c>
      <c r="H276" s="27"/>
    </row>
    <row r="277" spans="1:8" ht="25.5">
      <c r="A277" s="143" t="s">
        <v>479</v>
      </c>
      <c r="B277" s="143"/>
      <c r="C277" s="5" t="s">
        <v>575</v>
      </c>
      <c r="D277" s="6" t="s">
        <v>572</v>
      </c>
      <c r="E277" s="153" t="s">
        <v>80</v>
      </c>
      <c r="F277" s="5" t="s">
        <v>467</v>
      </c>
      <c r="G277" s="37">
        <f>G278</f>
        <v>10784983.62</v>
      </c>
      <c r="H277" s="27"/>
    </row>
    <row r="278" spans="1:8" ht="38.25">
      <c r="A278" s="142" t="s">
        <v>477</v>
      </c>
      <c r="B278" s="142"/>
      <c r="C278" s="5" t="s">
        <v>575</v>
      </c>
      <c r="D278" s="6" t="s">
        <v>572</v>
      </c>
      <c r="E278" s="153" t="s">
        <v>80</v>
      </c>
      <c r="F278" s="5">
        <v>600</v>
      </c>
      <c r="G278" s="38">
        <v>10784983.62</v>
      </c>
      <c r="H278" s="27"/>
    </row>
    <row r="279" spans="1:8" ht="51">
      <c r="A279" s="182" t="s">
        <v>857</v>
      </c>
      <c r="B279" s="142"/>
      <c r="C279" s="145" t="s">
        <v>575</v>
      </c>
      <c r="D279" s="146" t="s">
        <v>572</v>
      </c>
      <c r="E279" s="164" t="s">
        <v>858</v>
      </c>
      <c r="F279" s="163"/>
      <c r="G279" s="184">
        <f>G280</f>
        <v>3713965.75</v>
      </c>
      <c r="H279" s="27"/>
    </row>
    <row r="280" spans="1:8" ht="25.5">
      <c r="A280" s="182" t="s">
        <v>859</v>
      </c>
      <c r="B280" s="142"/>
      <c r="C280" s="145" t="s">
        <v>575</v>
      </c>
      <c r="D280" s="146" t="s">
        <v>572</v>
      </c>
      <c r="E280" s="164" t="s">
        <v>860</v>
      </c>
      <c r="F280" s="145" t="s">
        <v>467</v>
      </c>
      <c r="G280" s="184">
        <f>G281</f>
        <v>3713965.75</v>
      </c>
      <c r="H280" s="27"/>
    </row>
    <row r="281" spans="1:8" ht="38.25">
      <c r="A281" s="182" t="s">
        <v>477</v>
      </c>
      <c r="B281" s="142"/>
      <c r="C281" s="145" t="s">
        <v>575</v>
      </c>
      <c r="D281" s="146" t="s">
        <v>572</v>
      </c>
      <c r="E281" s="164" t="s">
        <v>860</v>
      </c>
      <c r="F281" s="145">
        <v>600</v>
      </c>
      <c r="G281" s="184">
        <v>3713965.75</v>
      </c>
      <c r="H281" s="27"/>
    </row>
    <row r="282" spans="1:8" ht="12.75" hidden="1">
      <c r="A282" s="275" t="s">
        <v>662</v>
      </c>
      <c r="B282" s="203"/>
      <c r="C282" s="5" t="s">
        <v>575</v>
      </c>
      <c r="D282" s="6" t="s">
        <v>572</v>
      </c>
      <c r="E282" s="153" t="s">
        <v>664</v>
      </c>
      <c r="F282" s="5"/>
      <c r="G282" s="37">
        <f>G283</f>
        <v>0</v>
      </c>
      <c r="H282" s="27"/>
    </row>
    <row r="283" spans="1:8" ht="51" hidden="1">
      <c r="A283" s="275" t="s">
        <v>663</v>
      </c>
      <c r="B283" s="203"/>
      <c r="C283" s="5" t="s">
        <v>575</v>
      </c>
      <c r="D283" s="6" t="s">
        <v>572</v>
      </c>
      <c r="E283" s="153" t="s">
        <v>665</v>
      </c>
      <c r="F283" s="5"/>
      <c r="G283" s="37">
        <f>G284</f>
        <v>0</v>
      </c>
      <c r="H283" s="27"/>
    </row>
    <row r="284" spans="1:8" ht="38.25" hidden="1">
      <c r="A284" s="142" t="s">
        <v>477</v>
      </c>
      <c r="B284" s="142"/>
      <c r="C284" s="5" t="s">
        <v>575</v>
      </c>
      <c r="D284" s="6" t="s">
        <v>572</v>
      </c>
      <c r="E284" s="153" t="s">
        <v>665</v>
      </c>
      <c r="F284" s="5">
        <v>600</v>
      </c>
      <c r="G284" s="38"/>
      <c r="H284" s="27"/>
    </row>
    <row r="285" spans="1:8" ht="12.75">
      <c r="A285" s="13" t="s">
        <v>217</v>
      </c>
      <c r="B285" s="13"/>
      <c r="C285" s="8" t="s">
        <v>575</v>
      </c>
      <c r="D285" s="8" t="s">
        <v>575</v>
      </c>
      <c r="E285" s="8" t="s">
        <v>467</v>
      </c>
      <c r="F285" s="8" t="s">
        <v>467</v>
      </c>
      <c r="G285" s="37">
        <f>G286</f>
        <v>2634599.25</v>
      </c>
      <c r="H285" s="27"/>
    </row>
    <row r="286" spans="1:8" ht="63.75">
      <c r="A286" s="156" t="s">
        <v>348</v>
      </c>
      <c r="B286" s="156"/>
      <c r="C286" s="5" t="s">
        <v>575</v>
      </c>
      <c r="D286" s="5" t="s">
        <v>575</v>
      </c>
      <c r="E286" s="153" t="s">
        <v>81</v>
      </c>
      <c r="F286" s="5" t="s">
        <v>467</v>
      </c>
      <c r="G286" s="37">
        <f>G287</f>
        <v>2634599.25</v>
      </c>
      <c r="H286" s="27"/>
    </row>
    <row r="287" spans="1:8" ht="89.25">
      <c r="A287" s="7" t="s">
        <v>13</v>
      </c>
      <c r="B287" s="7"/>
      <c r="C287" s="5" t="s">
        <v>575</v>
      </c>
      <c r="D287" s="5" t="s">
        <v>575</v>
      </c>
      <c r="E287" s="161" t="s">
        <v>82</v>
      </c>
      <c r="F287" s="143" t="s">
        <v>467</v>
      </c>
      <c r="G287" s="37">
        <f>G288+G297</f>
        <v>2634599.25</v>
      </c>
      <c r="H287" s="27"/>
    </row>
    <row r="288" spans="1:8" ht="25.5">
      <c r="A288" s="274" t="s">
        <v>83</v>
      </c>
      <c r="B288" s="172"/>
      <c r="C288" s="5" t="s">
        <v>575</v>
      </c>
      <c r="D288" s="5" t="s">
        <v>575</v>
      </c>
      <c r="E288" s="153" t="s">
        <v>84</v>
      </c>
      <c r="F288" s="143"/>
      <c r="G288" s="37">
        <f>G291+G294+G289</f>
        <v>2554600</v>
      </c>
      <c r="H288" s="27"/>
    </row>
    <row r="289" spans="1:8" ht="12.75">
      <c r="A289" s="210" t="s">
        <v>85</v>
      </c>
      <c r="B289" s="172"/>
      <c r="C289" s="145" t="s">
        <v>575</v>
      </c>
      <c r="D289" s="145" t="s">
        <v>575</v>
      </c>
      <c r="E289" s="164" t="s">
        <v>86</v>
      </c>
      <c r="F289" s="163"/>
      <c r="G289" s="37">
        <f>G290</f>
        <v>7000</v>
      </c>
      <c r="H289" s="27"/>
    </row>
    <row r="290" spans="1:8" ht="38.25">
      <c r="A290" s="182" t="s">
        <v>477</v>
      </c>
      <c r="B290" s="172"/>
      <c r="C290" s="145" t="s">
        <v>575</v>
      </c>
      <c r="D290" s="145" t="s">
        <v>575</v>
      </c>
      <c r="E290" s="164" t="s">
        <v>86</v>
      </c>
      <c r="F290" s="163">
        <v>600</v>
      </c>
      <c r="G290" s="37">
        <v>7000</v>
      </c>
      <c r="H290" s="27"/>
    </row>
    <row r="291" spans="1:8" ht="12.75">
      <c r="A291" s="191" t="s">
        <v>218</v>
      </c>
      <c r="B291" s="191"/>
      <c r="C291" s="5" t="s">
        <v>575</v>
      </c>
      <c r="D291" s="5" t="s">
        <v>575</v>
      </c>
      <c r="E291" s="153" t="s">
        <v>219</v>
      </c>
      <c r="F291" s="143"/>
      <c r="G291" s="37">
        <f>SUM(G292:G293)</f>
        <v>993564</v>
      </c>
      <c r="H291" s="27"/>
    </row>
    <row r="292" spans="1:8" ht="25.5">
      <c r="A292" s="142" t="s">
        <v>241</v>
      </c>
      <c r="B292" s="142"/>
      <c r="C292" s="5" t="s">
        <v>575</v>
      </c>
      <c r="D292" s="5" t="s">
        <v>575</v>
      </c>
      <c r="E292" s="153" t="s">
        <v>219</v>
      </c>
      <c r="F292" s="143">
        <v>300</v>
      </c>
      <c r="G292" s="38">
        <v>596232</v>
      </c>
      <c r="H292" s="27"/>
    </row>
    <row r="293" spans="1:8" ht="38.25">
      <c r="A293" s="142" t="s">
        <v>477</v>
      </c>
      <c r="B293" s="142"/>
      <c r="C293" s="5" t="s">
        <v>575</v>
      </c>
      <c r="D293" s="5" t="s">
        <v>575</v>
      </c>
      <c r="E293" s="153" t="s">
        <v>219</v>
      </c>
      <c r="F293" s="143">
        <v>600</v>
      </c>
      <c r="G293" s="38">
        <v>397332</v>
      </c>
      <c r="H293" s="27"/>
    </row>
    <row r="294" spans="1:8" ht="25.5">
      <c r="A294" s="191" t="s">
        <v>220</v>
      </c>
      <c r="B294" s="222"/>
      <c r="C294" s="5" t="s">
        <v>575</v>
      </c>
      <c r="D294" s="5" t="s">
        <v>575</v>
      </c>
      <c r="E294" s="153" t="s">
        <v>221</v>
      </c>
      <c r="F294" s="143"/>
      <c r="G294" s="37">
        <f>SUM(G295:G296)</f>
        <v>1554036</v>
      </c>
      <c r="H294" s="27"/>
    </row>
    <row r="295" spans="1:8" ht="25.5">
      <c r="A295" s="142" t="s">
        <v>241</v>
      </c>
      <c r="B295" s="142"/>
      <c r="C295" s="5" t="s">
        <v>575</v>
      </c>
      <c r="D295" s="5" t="s">
        <v>575</v>
      </c>
      <c r="E295" s="153" t="s">
        <v>221</v>
      </c>
      <c r="F295" s="143">
        <v>300</v>
      </c>
      <c r="G295" s="38">
        <v>932568</v>
      </c>
      <c r="H295" s="27"/>
    </row>
    <row r="296" spans="1:8" ht="38.25">
      <c r="A296" s="142" t="s">
        <v>477</v>
      </c>
      <c r="B296" s="142"/>
      <c r="C296" s="5" t="s">
        <v>575</v>
      </c>
      <c r="D296" s="5" t="s">
        <v>575</v>
      </c>
      <c r="E296" s="153" t="s">
        <v>221</v>
      </c>
      <c r="F296" s="143">
        <v>600</v>
      </c>
      <c r="G296" s="38">
        <v>621468</v>
      </c>
      <c r="H296" s="27"/>
    </row>
    <row r="297" spans="1:8" ht="51">
      <c r="A297" s="274" t="s">
        <v>280</v>
      </c>
      <c r="B297" s="186"/>
      <c r="C297" s="5" t="s">
        <v>575</v>
      </c>
      <c r="D297" s="5" t="s">
        <v>575</v>
      </c>
      <c r="E297" s="153" t="s">
        <v>281</v>
      </c>
      <c r="F297" s="143"/>
      <c r="G297" s="37">
        <f>G298</f>
        <v>79999.25</v>
      </c>
      <c r="H297" s="27"/>
    </row>
    <row r="298" spans="1:8" ht="25.5">
      <c r="A298" s="274" t="s">
        <v>282</v>
      </c>
      <c r="B298" s="186"/>
      <c r="C298" s="5" t="s">
        <v>575</v>
      </c>
      <c r="D298" s="5" t="s">
        <v>575</v>
      </c>
      <c r="E298" s="153" t="s">
        <v>283</v>
      </c>
      <c r="F298" s="143"/>
      <c r="G298" s="37">
        <f>G299</f>
        <v>79999.25</v>
      </c>
      <c r="H298" s="27"/>
    </row>
    <row r="299" spans="1:8" ht="25.5">
      <c r="A299" s="142" t="s">
        <v>609</v>
      </c>
      <c r="B299" s="193"/>
      <c r="C299" s="5" t="s">
        <v>575</v>
      </c>
      <c r="D299" s="5" t="s">
        <v>575</v>
      </c>
      <c r="E299" s="153" t="s">
        <v>283</v>
      </c>
      <c r="F299" s="143">
        <v>200</v>
      </c>
      <c r="G299" s="38">
        <v>79999.25</v>
      </c>
      <c r="H299" s="27"/>
    </row>
    <row r="300" spans="1:8" ht="12.75">
      <c r="A300" s="13" t="s">
        <v>426</v>
      </c>
      <c r="B300" s="154"/>
      <c r="C300" s="8" t="s">
        <v>575</v>
      </c>
      <c r="D300" s="8" t="s">
        <v>573</v>
      </c>
      <c r="E300" s="8" t="s">
        <v>467</v>
      </c>
      <c r="F300" s="8" t="s">
        <v>467</v>
      </c>
      <c r="G300" s="37">
        <f>G301+G311</f>
        <v>10071079.459999999</v>
      </c>
      <c r="H300" s="27"/>
    </row>
    <row r="301" spans="1:8" ht="38.25">
      <c r="A301" s="156" t="s">
        <v>8</v>
      </c>
      <c r="B301" s="156"/>
      <c r="C301" s="5" t="s">
        <v>575</v>
      </c>
      <c r="D301" s="5" t="s">
        <v>573</v>
      </c>
      <c r="E301" s="153" t="s">
        <v>62</v>
      </c>
      <c r="F301" s="5" t="s">
        <v>467</v>
      </c>
      <c r="G301" s="37">
        <f>G302</f>
        <v>10066079.459999999</v>
      </c>
      <c r="H301" s="27"/>
    </row>
    <row r="302" spans="1:8" ht="51">
      <c r="A302" s="7" t="s">
        <v>11</v>
      </c>
      <c r="B302" s="7"/>
      <c r="C302" s="5" t="s">
        <v>575</v>
      </c>
      <c r="D302" s="5" t="s">
        <v>573</v>
      </c>
      <c r="E302" s="153" t="s">
        <v>87</v>
      </c>
      <c r="F302" s="143" t="s">
        <v>467</v>
      </c>
      <c r="G302" s="37">
        <f>G303+G306</f>
        <v>10066079.459999999</v>
      </c>
      <c r="H302" s="27"/>
    </row>
    <row r="303" spans="1:8" ht="51">
      <c r="A303" s="210" t="s">
        <v>88</v>
      </c>
      <c r="B303" s="179"/>
      <c r="C303" s="5" t="s">
        <v>575</v>
      </c>
      <c r="D303" s="5" t="s">
        <v>573</v>
      </c>
      <c r="E303" s="153" t="s">
        <v>89</v>
      </c>
      <c r="F303" s="143"/>
      <c r="G303" s="37">
        <f>G304</f>
        <v>254799</v>
      </c>
      <c r="H303" s="27"/>
    </row>
    <row r="304" spans="1:8" ht="38.25">
      <c r="A304" s="142" t="s">
        <v>357</v>
      </c>
      <c r="B304" s="142"/>
      <c r="C304" s="5" t="s">
        <v>575</v>
      </c>
      <c r="D304" s="5" t="s">
        <v>573</v>
      </c>
      <c r="E304" s="153" t="s">
        <v>90</v>
      </c>
      <c r="F304" s="5"/>
      <c r="G304" s="37">
        <f>G305</f>
        <v>254799</v>
      </c>
      <c r="H304" s="27"/>
    </row>
    <row r="305" spans="1:8" ht="63.75">
      <c r="A305" s="142" t="s">
        <v>469</v>
      </c>
      <c r="B305" s="142"/>
      <c r="C305" s="5" t="s">
        <v>575</v>
      </c>
      <c r="D305" s="5" t="s">
        <v>573</v>
      </c>
      <c r="E305" s="153" t="s">
        <v>90</v>
      </c>
      <c r="F305" s="5">
        <v>100</v>
      </c>
      <c r="G305" s="38">
        <v>254799</v>
      </c>
      <c r="H305" s="27"/>
    </row>
    <row r="306" spans="1:8" ht="38.25">
      <c r="A306" s="274" t="s">
        <v>222</v>
      </c>
      <c r="B306" s="172"/>
      <c r="C306" s="5" t="s">
        <v>575</v>
      </c>
      <c r="D306" s="5" t="s">
        <v>573</v>
      </c>
      <c r="E306" s="153" t="s">
        <v>91</v>
      </c>
      <c r="F306" s="5"/>
      <c r="G306" s="37">
        <f>G307</f>
        <v>9811280.459999999</v>
      </c>
      <c r="H306" s="27"/>
    </row>
    <row r="307" spans="1:8" ht="25.5">
      <c r="A307" s="143" t="s">
        <v>479</v>
      </c>
      <c r="B307" s="143"/>
      <c r="C307" s="5" t="s">
        <v>575</v>
      </c>
      <c r="D307" s="5" t="s">
        <v>573</v>
      </c>
      <c r="E307" s="153" t="s">
        <v>92</v>
      </c>
      <c r="F307" s="5" t="s">
        <v>467</v>
      </c>
      <c r="G307" s="37">
        <f>SUM(G308:G310)</f>
        <v>9811280.459999999</v>
      </c>
      <c r="H307" s="27"/>
    </row>
    <row r="308" spans="1:8" ht="63.75">
      <c r="A308" s="142" t="s">
        <v>469</v>
      </c>
      <c r="B308" s="142"/>
      <c r="C308" s="5" t="s">
        <v>575</v>
      </c>
      <c r="D308" s="5" t="s">
        <v>573</v>
      </c>
      <c r="E308" s="153" t="s">
        <v>92</v>
      </c>
      <c r="F308" s="5" t="s">
        <v>234</v>
      </c>
      <c r="G308" s="38">
        <v>7946413.27</v>
      </c>
      <c r="H308" s="27"/>
    </row>
    <row r="309" spans="1:8" ht="25.5">
      <c r="A309" s="142" t="s">
        <v>609</v>
      </c>
      <c r="B309" s="142"/>
      <c r="C309" s="5" t="s">
        <v>575</v>
      </c>
      <c r="D309" s="5" t="s">
        <v>573</v>
      </c>
      <c r="E309" s="153" t="s">
        <v>92</v>
      </c>
      <c r="F309" s="5" t="s">
        <v>235</v>
      </c>
      <c r="G309" s="38">
        <v>1859614.38</v>
      </c>
      <c r="H309" s="27"/>
    </row>
    <row r="310" spans="1:8" ht="12.75">
      <c r="A310" s="142" t="s">
        <v>236</v>
      </c>
      <c r="B310" s="142"/>
      <c r="C310" s="5" t="s">
        <v>575</v>
      </c>
      <c r="D310" s="5" t="s">
        <v>573</v>
      </c>
      <c r="E310" s="153" t="s">
        <v>92</v>
      </c>
      <c r="F310" s="5">
        <v>800</v>
      </c>
      <c r="G310" s="38">
        <v>5252.81</v>
      </c>
      <c r="H310" s="27"/>
    </row>
    <row r="311" spans="1:8" ht="25.5">
      <c r="A311" s="142" t="s">
        <v>73</v>
      </c>
      <c r="B311" s="142"/>
      <c r="C311" s="5" t="s">
        <v>575</v>
      </c>
      <c r="D311" s="5" t="s">
        <v>573</v>
      </c>
      <c r="E311" s="153" t="s">
        <v>74</v>
      </c>
      <c r="F311" s="5"/>
      <c r="G311" s="38">
        <f>G312</f>
        <v>5000</v>
      </c>
      <c r="H311" s="27"/>
    </row>
    <row r="312" spans="1:8" ht="12.75">
      <c r="A312" s="182" t="s">
        <v>225</v>
      </c>
      <c r="B312" s="262"/>
      <c r="C312" s="145" t="s">
        <v>575</v>
      </c>
      <c r="D312" s="145" t="s">
        <v>573</v>
      </c>
      <c r="E312" s="164" t="s">
        <v>226</v>
      </c>
      <c r="F312" s="145"/>
      <c r="G312" s="184">
        <f>G313</f>
        <v>5000</v>
      </c>
      <c r="H312" s="27"/>
    </row>
    <row r="313" spans="1:8" ht="25.5">
      <c r="A313" s="182" t="s">
        <v>241</v>
      </c>
      <c r="B313" s="262"/>
      <c r="C313" s="145" t="s">
        <v>575</v>
      </c>
      <c r="D313" s="145" t="s">
        <v>573</v>
      </c>
      <c r="E313" s="164" t="s">
        <v>226</v>
      </c>
      <c r="F313" s="145">
        <v>300</v>
      </c>
      <c r="G313" s="184">
        <v>5000</v>
      </c>
      <c r="H313" s="27"/>
    </row>
    <row r="314" spans="1:8" ht="12.75">
      <c r="A314" s="12" t="s">
        <v>484</v>
      </c>
      <c r="B314" s="12"/>
      <c r="C314" s="36" t="s">
        <v>576</v>
      </c>
      <c r="D314" s="177" t="s">
        <v>284</v>
      </c>
      <c r="E314" s="36" t="s">
        <v>467</v>
      </c>
      <c r="F314" s="36" t="s">
        <v>467</v>
      </c>
      <c r="G314" s="35">
        <f>G315</f>
        <v>29820108.92</v>
      </c>
      <c r="H314" s="27"/>
    </row>
    <row r="315" spans="1:8" ht="12.75">
      <c r="A315" s="13" t="s">
        <v>427</v>
      </c>
      <c r="B315" s="13"/>
      <c r="C315" s="8" t="s">
        <v>576</v>
      </c>
      <c r="D315" s="8" t="s">
        <v>562</v>
      </c>
      <c r="E315" s="8" t="s">
        <v>467</v>
      </c>
      <c r="F315" s="8" t="s">
        <v>467</v>
      </c>
      <c r="G315" s="37">
        <f>G316</f>
        <v>29820108.92</v>
      </c>
      <c r="H315" s="27"/>
    </row>
    <row r="316" spans="1:8" ht="25.5">
      <c r="A316" s="156" t="s">
        <v>223</v>
      </c>
      <c r="B316" s="156"/>
      <c r="C316" s="5" t="s">
        <v>576</v>
      </c>
      <c r="D316" s="5" t="s">
        <v>562</v>
      </c>
      <c r="E316" s="153" t="s">
        <v>93</v>
      </c>
      <c r="F316" s="5" t="s">
        <v>467</v>
      </c>
      <c r="G316" s="37">
        <f>G317+G323</f>
        <v>29820108.92</v>
      </c>
      <c r="H316" s="27"/>
    </row>
    <row r="317" spans="1:8" ht="25.5">
      <c r="A317" s="7" t="s">
        <v>94</v>
      </c>
      <c r="B317" s="181"/>
      <c r="C317" s="5" t="s">
        <v>576</v>
      </c>
      <c r="D317" s="5" t="s">
        <v>562</v>
      </c>
      <c r="E317" s="153" t="s">
        <v>95</v>
      </c>
      <c r="F317" s="143" t="s">
        <v>467</v>
      </c>
      <c r="G317" s="37">
        <f>G318</f>
        <v>5431741.37</v>
      </c>
      <c r="H317" s="27"/>
    </row>
    <row r="318" spans="1:8" ht="25.5">
      <c r="A318" s="272" t="s">
        <v>224</v>
      </c>
      <c r="B318" s="155"/>
      <c r="C318" s="5" t="s">
        <v>576</v>
      </c>
      <c r="D318" s="5" t="s">
        <v>562</v>
      </c>
      <c r="E318" s="153" t="s">
        <v>96</v>
      </c>
      <c r="F318" s="143"/>
      <c r="G318" s="37">
        <f>G319</f>
        <v>5431741.37</v>
      </c>
      <c r="H318" s="27"/>
    </row>
    <row r="319" spans="1:8" ht="25.5">
      <c r="A319" s="143" t="s">
        <v>485</v>
      </c>
      <c r="B319" s="143"/>
      <c r="C319" s="5" t="s">
        <v>576</v>
      </c>
      <c r="D319" s="5" t="s">
        <v>562</v>
      </c>
      <c r="E319" s="153" t="s">
        <v>97</v>
      </c>
      <c r="F319" s="5" t="s">
        <v>467</v>
      </c>
      <c r="G319" s="37">
        <f>SUM(G320:G322)</f>
        <v>5431741.37</v>
      </c>
      <c r="H319" s="27"/>
    </row>
    <row r="320" spans="1:8" ht="63.75">
      <c r="A320" s="142" t="s">
        <v>469</v>
      </c>
      <c r="B320" s="142"/>
      <c r="C320" s="5" t="s">
        <v>576</v>
      </c>
      <c r="D320" s="5" t="s">
        <v>562</v>
      </c>
      <c r="E320" s="153" t="s">
        <v>97</v>
      </c>
      <c r="F320" s="5">
        <v>100</v>
      </c>
      <c r="G320" s="38">
        <v>5070484.22</v>
      </c>
      <c r="H320" s="27"/>
    </row>
    <row r="321" spans="1:8" ht="25.5">
      <c r="A321" s="142" t="s">
        <v>609</v>
      </c>
      <c r="B321" s="142"/>
      <c r="C321" s="5" t="s">
        <v>576</v>
      </c>
      <c r="D321" s="5" t="s">
        <v>562</v>
      </c>
      <c r="E321" s="153" t="s">
        <v>97</v>
      </c>
      <c r="F321" s="5">
        <v>200</v>
      </c>
      <c r="G321" s="38">
        <v>328640.15</v>
      </c>
      <c r="H321" s="27"/>
    </row>
    <row r="322" spans="1:8" ht="12.75" customHeight="1">
      <c r="A322" s="142" t="s">
        <v>236</v>
      </c>
      <c r="B322" s="142"/>
      <c r="C322" s="5" t="s">
        <v>576</v>
      </c>
      <c r="D322" s="5" t="s">
        <v>562</v>
      </c>
      <c r="E322" s="153" t="s">
        <v>97</v>
      </c>
      <c r="F322" s="5">
        <v>800</v>
      </c>
      <c r="G322" s="38">
        <v>32617</v>
      </c>
      <c r="H322" s="27"/>
    </row>
    <row r="323" spans="1:8" ht="25.5">
      <c r="A323" s="7" t="s">
        <v>98</v>
      </c>
      <c r="B323" s="7"/>
      <c r="C323" s="5" t="s">
        <v>576</v>
      </c>
      <c r="D323" s="5" t="s">
        <v>562</v>
      </c>
      <c r="E323" s="153" t="s">
        <v>99</v>
      </c>
      <c r="F323" s="143"/>
      <c r="G323" s="37">
        <f>G324</f>
        <v>24388367.55</v>
      </c>
      <c r="H323" s="27"/>
    </row>
    <row r="324" spans="1:8" ht="51">
      <c r="A324" s="272" t="s">
        <v>100</v>
      </c>
      <c r="B324" s="155"/>
      <c r="C324" s="5" t="s">
        <v>576</v>
      </c>
      <c r="D324" s="5" t="s">
        <v>562</v>
      </c>
      <c r="E324" s="153" t="s">
        <v>101</v>
      </c>
      <c r="F324" s="143"/>
      <c r="G324" s="37">
        <f>G325+G327+G329</f>
        <v>24388367.55</v>
      </c>
      <c r="H324" s="27"/>
    </row>
    <row r="325" spans="1:8" ht="25.5">
      <c r="A325" s="143" t="s">
        <v>485</v>
      </c>
      <c r="B325" s="143"/>
      <c r="C325" s="5" t="s">
        <v>576</v>
      </c>
      <c r="D325" s="5" t="s">
        <v>562</v>
      </c>
      <c r="E325" s="153" t="s">
        <v>102</v>
      </c>
      <c r="F325" s="143"/>
      <c r="G325" s="37">
        <f>G326</f>
        <v>24264368.39</v>
      </c>
      <c r="H325" s="27"/>
    </row>
    <row r="326" spans="1:8" ht="38.25">
      <c r="A326" s="142" t="s">
        <v>477</v>
      </c>
      <c r="B326" s="142"/>
      <c r="C326" s="5" t="s">
        <v>576</v>
      </c>
      <c r="D326" s="5" t="s">
        <v>562</v>
      </c>
      <c r="E326" s="153" t="s">
        <v>102</v>
      </c>
      <c r="F326" s="143">
        <v>600</v>
      </c>
      <c r="G326" s="38">
        <v>24264368.39</v>
      </c>
      <c r="H326" s="27"/>
    </row>
    <row r="327" spans="1:8" ht="24">
      <c r="A327" s="273" t="s">
        <v>103</v>
      </c>
      <c r="B327" s="160"/>
      <c r="C327" s="6" t="s">
        <v>576</v>
      </c>
      <c r="D327" s="5" t="s">
        <v>562</v>
      </c>
      <c r="E327" s="153" t="s">
        <v>104</v>
      </c>
      <c r="F327" s="143"/>
      <c r="G327" s="37">
        <f>G328</f>
        <v>123999.16</v>
      </c>
      <c r="H327" s="27"/>
    </row>
    <row r="328" spans="1:8" ht="25.5">
      <c r="A328" s="173" t="s">
        <v>466</v>
      </c>
      <c r="B328" s="173"/>
      <c r="C328" s="223" t="s">
        <v>576</v>
      </c>
      <c r="D328" s="174" t="s">
        <v>562</v>
      </c>
      <c r="E328" s="175" t="s">
        <v>104</v>
      </c>
      <c r="F328" s="224">
        <v>200</v>
      </c>
      <c r="G328" s="176">
        <v>123999.16</v>
      </c>
      <c r="H328" s="27"/>
    </row>
    <row r="329" spans="1:8" ht="38.25" hidden="1">
      <c r="A329" s="180" t="s">
        <v>779</v>
      </c>
      <c r="B329" s="225"/>
      <c r="C329" s="146" t="s">
        <v>576</v>
      </c>
      <c r="D329" s="145" t="s">
        <v>562</v>
      </c>
      <c r="E329" s="226" t="s">
        <v>780</v>
      </c>
      <c r="F329" s="163"/>
      <c r="G329" s="227">
        <f>G330</f>
        <v>0</v>
      </c>
      <c r="H329" s="27"/>
    </row>
    <row r="330" spans="1:8" ht="58.5" customHeight="1" hidden="1">
      <c r="A330" s="182" t="s">
        <v>477</v>
      </c>
      <c r="B330" s="225"/>
      <c r="C330" s="228" t="s">
        <v>576</v>
      </c>
      <c r="D330" s="229" t="s">
        <v>562</v>
      </c>
      <c r="E330" s="226" t="s">
        <v>780</v>
      </c>
      <c r="F330" s="230">
        <v>600</v>
      </c>
      <c r="G330" s="227"/>
      <c r="H330" s="27"/>
    </row>
    <row r="331" spans="1:8" ht="12.75">
      <c r="A331" s="241" t="s">
        <v>781</v>
      </c>
      <c r="B331" s="231"/>
      <c r="C331" s="177" t="s">
        <v>573</v>
      </c>
      <c r="D331" s="141" t="s">
        <v>284</v>
      </c>
      <c r="E331" s="243"/>
      <c r="F331" s="244"/>
      <c r="G331" s="35">
        <f>G332</f>
        <v>1084149.19</v>
      </c>
      <c r="H331" s="27"/>
    </row>
    <row r="332" spans="1:8" ht="12.75">
      <c r="A332" s="142" t="s">
        <v>126</v>
      </c>
      <c r="B332" s="193"/>
      <c r="C332" s="6" t="s">
        <v>573</v>
      </c>
      <c r="D332" s="6" t="s">
        <v>575</v>
      </c>
      <c r="E332" s="153"/>
      <c r="F332" s="143"/>
      <c r="G332" s="37">
        <f>G333</f>
        <v>1084149.19</v>
      </c>
      <c r="H332" s="27"/>
    </row>
    <row r="333" spans="1:8" ht="25.5">
      <c r="A333" s="156" t="s">
        <v>335</v>
      </c>
      <c r="B333" s="156"/>
      <c r="C333" s="6" t="s">
        <v>573</v>
      </c>
      <c r="D333" s="6" t="s">
        <v>575</v>
      </c>
      <c r="E333" s="153" t="s">
        <v>611</v>
      </c>
      <c r="F333" s="143"/>
      <c r="G333" s="37">
        <f>G334</f>
        <v>1084149.19</v>
      </c>
      <c r="H333" s="27"/>
    </row>
    <row r="334" spans="1:8" ht="25.5">
      <c r="A334" s="7" t="s">
        <v>336</v>
      </c>
      <c r="B334" s="7"/>
      <c r="C334" s="6" t="s">
        <v>573</v>
      </c>
      <c r="D334" s="6" t="s">
        <v>575</v>
      </c>
      <c r="E334" s="161" t="s">
        <v>612</v>
      </c>
      <c r="F334" s="143"/>
      <c r="G334" s="37">
        <f>G335</f>
        <v>1084149.19</v>
      </c>
      <c r="H334" s="27"/>
    </row>
    <row r="335" spans="1:8" ht="38.25">
      <c r="A335" s="165" t="s">
        <v>782</v>
      </c>
      <c r="B335" s="165"/>
      <c r="C335" s="6" t="s">
        <v>573</v>
      </c>
      <c r="D335" s="6" t="s">
        <v>575</v>
      </c>
      <c r="E335" s="153" t="s">
        <v>285</v>
      </c>
      <c r="F335" s="143"/>
      <c r="G335" s="37">
        <f>G336</f>
        <v>1084149.19</v>
      </c>
      <c r="H335" s="27"/>
    </row>
    <row r="336" spans="1:8" ht="25.5">
      <c r="A336" s="173" t="s">
        <v>466</v>
      </c>
      <c r="B336" s="173"/>
      <c r="C336" s="223" t="s">
        <v>573</v>
      </c>
      <c r="D336" s="223" t="s">
        <v>575</v>
      </c>
      <c r="E336" s="175" t="s">
        <v>285</v>
      </c>
      <c r="F336" s="224">
        <v>200</v>
      </c>
      <c r="G336" s="176">
        <v>1084149.19</v>
      </c>
      <c r="H336" s="27"/>
    </row>
    <row r="337" spans="1:8" ht="12.75">
      <c r="A337" s="12" t="s">
        <v>191</v>
      </c>
      <c r="B337" s="12"/>
      <c r="C337" s="36" t="s">
        <v>577</v>
      </c>
      <c r="D337" s="177" t="s">
        <v>284</v>
      </c>
      <c r="E337" s="36" t="s">
        <v>467</v>
      </c>
      <c r="F337" s="36" t="s">
        <v>467</v>
      </c>
      <c r="G337" s="35">
        <f>G338+G344+G357</f>
        <v>7782288.08</v>
      </c>
      <c r="H337" s="27"/>
    </row>
    <row r="338" spans="1:8" ht="12.75">
      <c r="A338" s="13" t="s">
        <v>428</v>
      </c>
      <c r="B338" s="13"/>
      <c r="C338" s="8" t="s">
        <v>577</v>
      </c>
      <c r="D338" s="8" t="s">
        <v>572</v>
      </c>
      <c r="E338" s="8" t="s">
        <v>467</v>
      </c>
      <c r="F338" s="8" t="s">
        <v>467</v>
      </c>
      <c r="G338" s="37">
        <f>G339</f>
        <v>24000</v>
      </c>
      <c r="H338" s="27"/>
    </row>
    <row r="339" spans="1:8" ht="38.25">
      <c r="A339" s="156" t="s">
        <v>8</v>
      </c>
      <c r="B339" s="156"/>
      <c r="C339" s="5">
        <v>10</v>
      </c>
      <c r="D339" s="5" t="s">
        <v>572</v>
      </c>
      <c r="E339" s="153" t="s">
        <v>62</v>
      </c>
      <c r="F339" s="5"/>
      <c r="G339" s="37">
        <f>G340</f>
        <v>24000</v>
      </c>
      <c r="H339" s="27"/>
    </row>
    <row r="340" spans="1:8" ht="51">
      <c r="A340" s="7" t="s">
        <v>9</v>
      </c>
      <c r="B340" s="7"/>
      <c r="C340" s="5">
        <v>10</v>
      </c>
      <c r="D340" s="5" t="s">
        <v>572</v>
      </c>
      <c r="E340" s="161" t="s">
        <v>63</v>
      </c>
      <c r="F340" s="5"/>
      <c r="G340" s="37">
        <f>G341</f>
        <v>24000</v>
      </c>
      <c r="H340" s="27"/>
    </row>
    <row r="341" spans="1:8" ht="25.5">
      <c r="A341" s="210" t="s">
        <v>73</v>
      </c>
      <c r="B341" s="205"/>
      <c r="C341" s="5">
        <v>10</v>
      </c>
      <c r="D341" s="5" t="s">
        <v>572</v>
      </c>
      <c r="E341" s="161" t="s">
        <v>74</v>
      </c>
      <c r="F341" s="5"/>
      <c r="G341" s="37">
        <f>G342</f>
        <v>24000</v>
      </c>
      <c r="H341" s="27"/>
    </row>
    <row r="342" spans="1:8" ht="12.75">
      <c r="A342" s="274" t="s">
        <v>225</v>
      </c>
      <c r="B342" s="160"/>
      <c r="C342" s="5">
        <v>10</v>
      </c>
      <c r="D342" s="5" t="s">
        <v>572</v>
      </c>
      <c r="E342" s="153" t="s">
        <v>226</v>
      </c>
      <c r="F342" s="5"/>
      <c r="G342" s="37">
        <f>G343</f>
        <v>24000</v>
      </c>
      <c r="H342" s="27"/>
    </row>
    <row r="343" spans="1:8" ht="18" customHeight="1">
      <c r="A343" s="142" t="s">
        <v>241</v>
      </c>
      <c r="B343" s="142"/>
      <c r="C343" s="5">
        <v>10</v>
      </c>
      <c r="D343" s="5" t="s">
        <v>572</v>
      </c>
      <c r="E343" s="153" t="s">
        <v>226</v>
      </c>
      <c r="F343" s="5">
        <v>300</v>
      </c>
      <c r="G343" s="38">
        <v>24000</v>
      </c>
      <c r="H343" s="27"/>
    </row>
    <row r="344" spans="1:8" ht="12.75">
      <c r="A344" s="13" t="s">
        <v>429</v>
      </c>
      <c r="B344" s="13"/>
      <c r="C344" s="8" t="s">
        <v>577</v>
      </c>
      <c r="D344" s="8" t="s">
        <v>566</v>
      </c>
      <c r="E344" s="8" t="s">
        <v>467</v>
      </c>
      <c r="F344" s="8" t="s">
        <v>467</v>
      </c>
      <c r="G344" s="37">
        <f>G351+G345</f>
        <v>7423588.08</v>
      </c>
      <c r="H344" s="27"/>
    </row>
    <row r="345" spans="1:8" ht="25.5">
      <c r="A345" s="156" t="s">
        <v>486</v>
      </c>
      <c r="B345" s="13"/>
      <c r="C345" s="5">
        <v>10</v>
      </c>
      <c r="D345" s="5" t="s">
        <v>566</v>
      </c>
      <c r="E345" s="8" t="s">
        <v>117</v>
      </c>
      <c r="F345" s="8"/>
      <c r="G345" s="37">
        <f>G346</f>
        <v>4034320.2800000003</v>
      </c>
      <c r="H345" s="27"/>
    </row>
    <row r="346" spans="1:8" ht="63.75">
      <c r="A346" s="7" t="s">
        <v>228</v>
      </c>
      <c r="B346" s="13"/>
      <c r="C346" s="5">
        <v>10</v>
      </c>
      <c r="D346" s="5" t="s">
        <v>566</v>
      </c>
      <c r="E346" s="8" t="s">
        <v>119</v>
      </c>
      <c r="F346" s="8"/>
      <c r="G346" s="37">
        <f>G347</f>
        <v>4034320.2800000003</v>
      </c>
      <c r="H346" s="27"/>
    </row>
    <row r="347" spans="1:8" ht="44.25" customHeight="1">
      <c r="A347" s="259" t="s">
        <v>861</v>
      </c>
      <c r="B347" s="13"/>
      <c r="C347" s="5">
        <v>10</v>
      </c>
      <c r="D347" s="5" t="s">
        <v>566</v>
      </c>
      <c r="E347" s="8" t="s">
        <v>862</v>
      </c>
      <c r="F347" s="8"/>
      <c r="G347" s="37">
        <f>G348</f>
        <v>4034320.2800000003</v>
      </c>
      <c r="H347" s="27"/>
    </row>
    <row r="348" spans="1:8" ht="51">
      <c r="A348" s="259" t="s">
        <v>863</v>
      </c>
      <c r="B348" s="13"/>
      <c r="C348" s="5">
        <v>10</v>
      </c>
      <c r="D348" s="5" t="s">
        <v>566</v>
      </c>
      <c r="E348" s="8" t="s">
        <v>864</v>
      </c>
      <c r="F348" s="8"/>
      <c r="G348" s="37">
        <f>G350+G349</f>
        <v>4034320.2800000003</v>
      </c>
      <c r="H348" s="27"/>
    </row>
    <row r="349" spans="1:8" ht="25.5">
      <c r="A349" s="142" t="s">
        <v>609</v>
      </c>
      <c r="B349" s="13"/>
      <c r="C349" s="5" t="s">
        <v>577</v>
      </c>
      <c r="D349" s="5" t="s">
        <v>566</v>
      </c>
      <c r="E349" s="164" t="s">
        <v>864</v>
      </c>
      <c r="F349" s="145">
        <v>200</v>
      </c>
      <c r="G349" s="184">
        <v>59548.18</v>
      </c>
      <c r="H349" s="27"/>
    </row>
    <row r="350" spans="1:8" ht="25.5">
      <c r="A350" s="259" t="s">
        <v>659</v>
      </c>
      <c r="B350" s="13"/>
      <c r="C350" s="5">
        <v>10</v>
      </c>
      <c r="D350" s="5" t="s">
        <v>566</v>
      </c>
      <c r="E350" s="8" t="s">
        <v>864</v>
      </c>
      <c r="F350" s="8">
        <v>400</v>
      </c>
      <c r="G350" s="37">
        <v>3974772.1</v>
      </c>
      <c r="H350" s="27"/>
    </row>
    <row r="351" spans="1:8" ht="38.25">
      <c r="A351" s="156" t="s">
        <v>10</v>
      </c>
      <c r="B351" s="156"/>
      <c r="C351" s="5">
        <v>10</v>
      </c>
      <c r="D351" s="5" t="s">
        <v>566</v>
      </c>
      <c r="E351" s="153" t="s">
        <v>62</v>
      </c>
      <c r="F351" s="5"/>
      <c r="G351" s="37">
        <f>G352</f>
        <v>3389267.8000000003</v>
      </c>
      <c r="H351" s="27"/>
    </row>
    <row r="352" spans="1:8" ht="51">
      <c r="A352" s="7" t="s">
        <v>9</v>
      </c>
      <c r="B352" s="7"/>
      <c r="C352" s="5">
        <v>10</v>
      </c>
      <c r="D352" s="5" t="s">
        <v>566</v>
      </c>
      <c r="E352" s="161" t="s">
        <v>63</v>
      </c>
      <c r="F352" s="5"/>
      <c r="G352" s="37">
        <f>G353</f>
        <v>3389267.8000000003</v>
      </c>
      <c r="H352" s="27"/>
    </row>
    <row r="353" spans="1:8" ht="25.5">
      <c r="A353" s="280" t="s">
        <v>105</v>
      </c>
      <c r="B353" s="232"/>
      <c r="C353" s="5">
        <v>10</v>
      </c>
      <c r="D353" s="5" t="s">
        <v>566</v>
      </c>
      <c r="E353" s="161" t="s">
        <v>68</v>
      </c>
      <c r="F353" s="5"/>
      <c r="G353" s="37">
        <f>G354</f>
        <v>3389267.8000000003</v>
      </c>
      <c r="H353" s="27"/>
    </row>
    <row r="354" spans="1:8" ht="12.75">
      <c r="A354" s="142" t="s">
        <v>488</v>
      </c>
      <c r="B354" s="142"/>
      <c r="C354" s="5">
        <v>10</v>
      </c>
      <c r="D354" s="5" t="s">
        <v>566</v>
      </c>
      <c r="E354" s="153" t="s">
        <v>106</v>
      </c>
      <c r="F354" s="5"/>
      <c r="G354" s="37">
        <f>SUM(G355:G356)</f>
        <v>3389267.8000000003</v>
      </c>
      <c r="H354" s="27"/>
    </row>
    <row r="355" spans="1:8" ht="25.5">
      <c r="A355" s="142" t="s">
        <v>609</v>
      </c>
      <c r="B355" s="142"/>
      <c r="C355" s="5">
        <v>10</v>
      </c>
      <c r="D355" s="5" t="s">
        <v>566</v>
      </c>
      <c r="E355" s="153" t="s">
        <v>106</v>
      </c>
      <c r="F355" s="5">
        <v>200</v>
      </c>
      <c r="G355" s="38">
        <v>10293.62</v>
      </c>
      <c r="H355" s="27"/>
    </row>
    <row r="356" spans="1:8" ht="25.5">
      <c r="A356" s="173" t="s">
        <v>241</v>
      </c>
      <c r="B356" s="173"/>
      <c r="C356" s="174">
        <v>10</v>
      </c>
      <c r="D356" s="174" t="s">
        <v>566</v>
      </c>
      <c r="E356" s="175" t="s">
        <v>106</v>
      </c>
      <c r="F356" s="174">
        <v>300</v>
      </c>
      <c r="G356" s="176">
        <v>3378974.18</v>
      </c>
      <c r="H356" s="27"/>
    </row>
    <row r="357" spans="1:8" ht="12.75">
      <c r="A357" s="13" t="s">
        <v>430</v>
      </c>
      <c r="B357" s="13"/>
      <c r="C357" s="8" t="s">
        <v>577</v>
      </c>
      <c r="D357" s="8" t="s">
        <v>567</v>
      </c>
      <c r="E357" s="263"/>
      <c r="F357" s="264"/>
      <c r="G357" s="248">
        <f>G358</f>
        <v>334700</v>
      </c>
      <c r="H357" s="27"/>
    </row>
    <row r="358" spans="1:8" ht="52.5" customHeight="1">
      <c r="A358" s="156" t="s">
        <v>624</v>
      </c>
      <c r="B358" s="156"/>
      <c r="C358" s="5" t="s">
        <v>577</v>
      </c>
      <c r="D358" s="5" t="s">
        <v>567</v>
      </c>
      <c r="E358" s="5" t="s">
        <v>19</v>
      </c>
      <c r="F358" s="265"/>
      <c r="G358" s="38">
        <f>G359</f>
        <v>334700</v>
      </c>
      <c r="H358" s="27"/>
    </row>
    <row r="359" spans="1:8" ht="76.5">
      <c r="A359" s="7" t="s">
        <v>625</v>
      </c>
      <c r="B359" s="7"/>
      <c r="C359" s="5" t="s">
        <v>577</v>
      </c>
      <c r="D359" s="5" t="s">
        <v>567</v>
      </c>
      <c r="E359" s="5" t="s">
        <v>20</v>
      </c>
      <c r="F359" s="265"/>
      <c r="G359" s="38">
        <f>G360</f>
        <v>334700</v>
      </c>
      <c r="H359" s="27"/>
    </row>
    <row r="360" spans="1:8" ht="38.25">
      <c r="A360" s="182" t="s">
        <v>709</v>
      </c>
      <c r="B360" s="182"/>
      <c r="C360" s="145" t="s">
        <v>577</v>
      </c>
      <c r="D360" s="145" t="s">
        <v>567</v>
      </c>
      <c r="E360" s="145" t="s">
        <v>200</v>
      </c>
      <c r="F360" s="145"/>
      <c r="G360" s="178">
        <f>G361</f>
        <v>334700</v>
      </c>
      <c r="H360" s="27"/>
    </row>
    <row r="361" spans="1:8" ht="51">
      <c r="A361" s="182" t="s">
        <v>210</v>
      </c>
      <c r="B361" s="182"/>
      <c r="C361" s="145" t="s">
        <v>577</v>
      </c>
      <c r="D361" s="145" t="s">
        <v>567</v>
      </c>
      <c r="E361" s="145" t="s">
        <v>710</v>
      </c>
      <c r="F361" s="145"/>
      <c r="G361" s="178">
        <f>SUM(G362:G362)</f>
        <v>334700</v>
      </c>
      <c r="H361" s="27"/>
    </row>
    <row r="362" spans="1:8" ht="63.75">
      <c r="A362" s="182" t="s">
        <v>469</v>
      </c>
      <c r="B362" s="182"/>
      <c r="C362" s="145" t="s">
        <v>577</v>
      </c>
      <c r="D362" s="145" t="s">
        <v>567</v>
      </c>
      <c r="E362" s="145" t="s">
        <v>710</v>
      </c>
      <c r="F362" s="145">
        <v>100</v>
      </c>
      <c r="G362" s="184">
        <v>334700</v>
      </c>
      <c r="H362" s="27"/>
    </row>
    <row r="363" spans="1:8" ht="12.75">
      <c r="A363" s="12" t="s">
        <v>192</v>
      </c>
      <c r="B363" s="12"/>
      <c r="C363" s="36" t="s">
        <v>568</v>
      </c>
      <c r="D363" s="177" t="s">
        <v>284</v>
      </c>
      <c r="E363" s="36" t="s">
        <v>467</v>
      </c>
      <c r="F363" s="36" t="s">
        <v>467</v>
      </c>
      <c r="G363" s="52">
        <f aca="true" t="shared" si="0" ref="G363:G368">G364</f>
        <v>99999.8</v>
      </c>
      <c r="H363" s="27"/>
    </row>
    <row r="364" spans="1:8" ht="12.75">
      <c r="A364" s="13" t="s">
        <v>431</v>
      </c>
      <c r="B364" s="13"/>
      <c r="C364" s="8" t="s">
        <v>568</v>
      </c>
      <c r="D364" s="8" t="s">
        <v>564</v>
      </c>
      <c r="E364" s="8" t="s">
        <v>467</v>
      </c>
      <c r="F364" s="8" t="s">
        <v>467</v>
      </c>
      <c r="G364" s="37">
        <f t="shared" si="0"/>
        <v>99999.8</v>
      </c>
      <c r="H364" s="27"/>
    </row>
    <row r="365" spans="1:8" ht="63.75">
      <c r="A365" s="156" t="s">
        <v>348</v>
      </c>
      <c r="B365" s="156"/>
      <c r="C365" s="5" t="s">
        <v>568</v>
      </c>
      <c r="D365" s="5" t="s">
        <v>564</v>
      </c>
      <c r="E365" s="153" t="s">
        <v>81</v>
      </c>
      <c r="F365" s="151" t="s">
        <v>467</v>
      </c>
      <c r="G365" s="37">
        <f t="shared" si="0"/>
        <v>99999.8</v>
      </c>
      <c r="H365" s="27"/>
    </row>
    <row r="366" spans="1:8" ht="76.5">
      <c r="A366" s="7" t="s">
        <v>107</v>
      </c>
      <c r="B366" s="7"/>
      <c r="C366" s="5" t="s">
        <v>568</v>
      </c>
      <c r="D366" s="5" t="s">
        <v>564</v>
      </c>
      <c r="E366" s="153" t="s">
        <v>108</v>
      </c>
      <c r="F366" s="162" t="s">
        <v>467</v>
      </c>
      <c r="G366" s="37">
        <f t="shared" si="0"/>
        <v>99999.8</v>
      </c>
      <c r="H366" s="27"/>
    </row>
    <row r="367" spans="1:8" ht="63.75">
      <c r="A367" s="274" t="s">
        <v>109</v>
      </c>
      <c r="B367" s="172"/>
      <c r="C367" s="5" t="s">
        <v>568</v>
      </c>
      <c r="D367" s="5" t="s">
        <v>564</v>
      </c>
      <c r="E367" s="153" t="s">
        <v>110</v>
      </c>
      <c r="F367" s="162"/>
      <c r="G367" s="37">
        <f t="shared" si="0"/>
        <v>99999.8</v>
      </c>
      <c r="H367" s="27"/>
    </row>
    <row r="368" spans="1:8" ht="51">
      <c r="A368" s="274" t="s">
        <v>489</v>
      </c>
      <c r="B368" s="172"/>
      <c r="C368" s="5" t="s">
        <v>568</v>
      </c>
      <c r="D368" s="5" t="s">
        <v>564</v>
      </c>
      <c r="E368" s="153" t="s">
        <v>111</v>
      </c>
      <c r="F368" s="162"/>
      <c r="G368" s="37">
        <f t="shared" si="0"/>
        <v>99999.8</v>
      </c>
      <c r="H368" s="27"/>
    </row>
    <row r="369" spans="1:8" ht="25.5">
      <c r="A369" s="173" t="s">
        <v>609</v>
      </c>
      <c r="B369" s="173"/>
      <c r="C369" s="174" t="s">
        <v>568</v>
      </c>
      <c r="D369" s="174" t="s">
        <v>564</v>
      </c>
      <c r="E369" s="175" t="s">
        <v>111</v>
      </c>
      <c r="F369" s="224">
        <v>200</v>
      </c>
      <c r="G369" s="176">
        <v>99999.8</v>
      </c>
      <c r="H369" s="27"/>
    </row>
    <row r="370" spans="1:8" ht="25.5">
      <c r="A370" s="233" t="s">
        <v>517</v>
      </c>
      <c r="B370" s="234" t="s">
        <v>554</v>
      </c>
      <c r="C370" s="266"/>
      <c r="D370" s="266"/>
      <c r="E370" s="267"/>
      <c r="F370" s="235"/>
      <c r="G370" s="236">
        <f>G371+G380+G388+G397+G453</f>
        <v>65426470.85</v>
      </c>
      <c r="H370" s="27"/>
    </row>
    <row r="371" spans="1:8" ht="12.75">
      <c r="A371" s="12" t="s">
        <v>444</v>
      </c>
      <c r="B371" s="36"/>
      <c r="C371" s="36" t="s">
        <v>562</v>
      </c>
      <c r="D371" s="177" t="s">
        <v>284</v>
      </c>
      <c r="E371" s="36" t="s">
        <v>467</v>
      </c>
      <c r="F371" s="36" t="s">
        <v>467</v>
      </c>
      <c r="G371" s="35">
        <f>G372</f>
        <v>4420345.98</v>
      </c>
      <c r="H371" s="27"/>
    </row>
    <row r="372" spans="1:8" ht="38.25">
      <c r="A372" s="13" t="s">
        <v>182</v>
      </c>
      <c r="B372" s="8"/>
      <c r="C372" s="8" t="s">
        <v>562</v>
      </c>
      <c r="D372" s="8" t="s">
        <v>567</v>
      </c>
      <c r="E372" s="8" t="s">
        <v>467</v>
      </c>
      <c r="F372" s="8" t="s">
        <v>467</v>
      </c>
      <c r="G372" s="37">
        <f>G373</f>
        <v>4420345.98</v>
      </c>
      <c r="H372" s="27"/>
    </row>
    <row r="373" spans="1:8" ht="25.5">
      <c r="A373" s="156" t="s">
        <v>349</v>
      </c>
      <c r="B373" s="156"/>
      <c r="C373" s="5" t="s">
        <v>562</v>
      </c>
      <c r="D373" s="5" t="s">
        <v>567</v>
      </c>
      <c r="E373" s="5" t="s">
        <v>112</v>
      </c>
      <c r="F373" s="5" t="s">
        <v>467</v>
      </c>
      <c r="G373" s="37">
        <f>G374</f>
        <v>4420345.98</v>
      </c>
      <c r="H373" s="27"/>
    </row>
    <row r="374" spans="1:8" ht="51">
      <c r="A374" s="7" t="s">
        <v>350</v>
      </c>
      <c r="B374" s="7"/>
      <c r="C374" s="5" t="s">
        <v>562</v>
      </c>
      <c r="D374" s="5" t="s">
        <v>567</v>
      </c>
      <c r="E374" s="5" t="s">
        <v>113</v>
      </c>
      <c r="F374" s="143" t="s">
        <v>467</v>
      </c>
      <c r="G374" s="37">
        <f>G375</f>
        <v>4420345.98</v>
      </c>
      <c r="H374" s="27"/>
    </row>
    <row r="375" spans="1:8" ht="38.25">
      <c r="A375" s="210" t="s">
        <v>114</v>
      </c>
      <c r="B375" s="179"/>
      <c r="C375" s="5" t="s">
        <v>562</v>
      </c>
      <c r="D375" s="5" t="s">
        <v>567</v>
      </c>
      <c r="E375" s="5" t="s">
        <v>115</v>
      </c>
      <c r="F375" s="143"/>
      <c r="G375" s="37">
        <f>G376</f>
        <v>4420345.98</v>
      </c>
      <c r="H375" s="27"/>
    </row>
    <row r="376" spans="1:8" ht="25.5">
      <c r="A376" s="143" t="s">
        <v>468</v>
      </c>
      <c r="B376" s="143"/>
      <c r="C376" s="5" t="s">
        <v>562</v>
      </c>
      <c r="D376" s="5" t="s">
        <v>567</v>
      </c>
      <c r="E376" s="5" t="s">
        <v>116</v>
      </c>
      <c r="F376" s="5" t="s">
        <v>467</v>
      </c>
      <c r="G376" s="37">
        <f>SUM(G377:G379)</f>
        <v>4420345.98</v>
      </c>
      <c r="H376" s="27"/>
    </row>
    <row r="377" spans="1:8" ht="25.5" customHeight="1">
      <c r="A377" s="142" t="s">
        <v>469</v>
      </c>
      <c r="B377" s="142"/>
      <c r="C377" s="5" t="s">
        <v>562</v>
      </c>
      <c r="D377" s="5" t="s">
        <v>567</v>
      </c>
      <c r="E377" s="5" t="s">
        <v>116</v>
      </c>
      <c r="F377" s="5">
        <v>100</v>
      </c>
      <c r="G377" s="38">
        <v>4017492.14</v>
      </c>
      <c r="H377" s="27"/>
    </row>
    <row r="378" spans="1:8" ht="25.5">
      <c r="A378" s="142" t="s">
        <v>609</v>
      </c>
      <c r="B378" s="142"/>
      <c r="C378" s="5" t="s">
        <v>562</v>
      </c>
      <c r="D378" s="5" t="s">
        <v>567</v>
      </c>
      <c r="E378" s="5" t="s">
        <v>116</v>
      </c>
      <c r="F378" s="5" t="s">
        <v>235</v>
      </c>
      <c r="G378" s="38">
        <v>402853.84</v>
      </c>
      <c r="H378" s="27"/>
    </row>
    <row r="379" spans="1:8" ht="12.75">
      <c r="A379" s="142" t="s">
        <v>236</v>
      </c>
      <c r="B379" s="142"/>
      <c r="C379" s="5" t="s">
        <v>562</v>
      </c>
      <c r="D379" s="5" t="s">
        <v>567</v>
      </c>
      <c r="E379" s="5" t="s">
        <v>116</v>
      </c>
      <c r="F379" s="5">
        <v>800</v>
      </c>
      <c r="G379" s="38"/>
      <c r="H379" s="27"/>
    </row>
    <row r="380" spans="1:8" ht="12.75">
      <c r="A380" s="12" t="s">
        <v>447</v>
      </c>
      <c r="B380" s="12"/>
      <c r="C380" s="36" t="s">
        <v>566</v>
      </c>
      <c r="D380" s="177" t="s">
        <v>284</v>
      </c>
      <c r="E380" s="36" t="s">
        <v>467</v>
      </c>
      <c r="F380" s="36" t="s">
        <v>467</v>
      </c>
      <c r="G380" s="35">
        <f>G381</f>
        <v>334700</v>
      </c>
      <c r="H380" s="27"/>
    </row>
    <row r="381" spans="1:8" ht="12.75">
      <c r="A381" s="13" t="s">
        <v>186</v>
      </c>
      <c r="B381" s="13"/>
      <c r="C381" s="8" t="s">
        <v>566</v>
      </c>
      <c r="D381" s="8" t="s">
        <v>562</v>
      </c>
      <c r="E381" s="8" t="s">
        <v>467</v>
      </c>
      <c r="F381" s="8" t="s">
        <v>467</v>
      </c>
      <c r="G381" s="37">
        <f>G382</f>
        <v>334700</v>
      </c>
      <c r="H381" s="27"/>
    </row>
    <row r="382" spans="1:8" ht="38.25">
      <c r="A382" s="156" t="s">
        <v>28</v>
      </c>
      <c r="B382" s="156"/>
      <c r="C382" s="5" t="s">
        <v>566</v>
      </c>
      <c r="D382" s="5" t="s">
        <v>562</v>
      </c>
      <c r="E382" s="153" t="s">
        <v>29</v>
      </c>
      <c r="F382" s="5" t="s">
        <v>467</v>
      </c>
      <c r="G382" s="37">
        <f>G383</f>
        <v>334700</v>
      </c>
      <c r="H382" s="27"/>
    </row>
    <row r="383" spans="1:8" ht="51">
      <c r="A383" s="7" t="s">
        <v>123</v>
      </c>
      <c r="B383" s="7"/>
      <c r="C383" s="5" t="s">
        <v>566</v>
      </c>
      <c r="D383" s="5" t="s">
        <v>562</v>
      </c>
      <c r="E383" s="153" t="s">
        <v>127</v>
      </c>
      <c r="F383" s="5"/>
      <c r="G383" s="37">
        <f>G384</f>
        <v>334700</v>
      </c>
      <c r="H383" s="27"/>
    </row>
    <row r="384" spans="1:8" ht="39" customHeight="1">
      <c r="A384" s="210" t="s">
        <v>227</v>
      </c>
      <c r="B384" s="179"/>
      <c r="C384" s="5" t="s">
        <v>566</v>
      </c>
      <c r="D384" s="5" t="s">
        <v>562</v>
      </c>
      <c r="E384" s="153" t="s">
        <v>128</v>
      </c>
      <c r="F384" s="5"/>
      <c r="G384" s="37">
        <f>G385</f>
        <v>334700</v>
      </c>
      <c r="H384" s="27"/>
    </row>
    <row r="385" spans="1:8" ht="25.5">
      <c r="A385" s="143" t="s">
        <v>356</v>
      </c>
      <c r="B385" s="143"/>
      <c r="C385" s="5" t="s">
        <v>566</v>
      </c>
      <c r="D385" s="5" t="s">
        <v>562</v>
      </c>
      <c r="E385" s="153" t="s">
        <v>129</v>
      </c>
      <c r="F385" s="151" t="s">
        <v>467</v>
      </c>
      <c r="G385" s="37">
        <f>SUM(G386:G387)</f>
        <v>334700</v>
      </c>
      <c r="H385" s="27"/>
    </row>
    <row r="386" spans="1:8" ht="63.75">
      <c r="A386" s="142" t="s">
        <v>469</v>
      </c>
      <c r="B386" s="142"/>
      <c r="C386" s="5" t="s">
        <v>566</v>
      </c>
      <c r="D386" s="5" t="s">
        <v>562</v>
      </c>
      <c r="E386" s="153" t="s">
        <v>129</v>
      </c>
      <c r="F386" s="5">
        <v>100</v>
      </c>
      <c r="G386" s="38">
        <v>275523.51</v>
      </c>
      <c r="H386" s="27"/>
    </row>
    <row r="387" spans="1:8" ht="25.5">
      <c r="A387" s="142" t="s">
        <v>609</v>
      </c>
      <c r="B387" s="173"/>
      <c r="C387" s="174" t="s">
        <v>566</v>
      </c>
      <c r="D387" s="174" t="s">
        <v>562</v>
      </c>
      <c r="E387" s="175" t="s">
        <v>129</v>
      </c>
      <c r="F387" s="174">
        <v>200</v>
      </c>
      <c r="G387" s="176">
        <v>59176.49</v>
      </c>
      <c r="H387" s="27"/>
    </row>
    <row r="388" spans="1:8" ht="12.75">
      <c r="A388" s="12" t="s">
        <v>189</v>
      </c>
      <c r="B388" s="12"/>
      <c r="C388" s="36" t="s">
        <v>575</v>
      </c>
      <c r="D388" s="177" t="s">
        <v>284</v>
      </c>
      <c r="E388" s="36" t="s">
        <v>467</v>
      </c>
      <c r="F388" s="36" t="s">
        <v>467</v>
      </c>
      <c r="G388" s="35">
        <f>G389</f>
        <v>1579539.66</v>
      </c>
      <c r="H388" s="27"/>
    </row>
    <row r="389" spans="1:8" ht="12.75">
      <c r="A389" s="13" t="s">
        <v>426</v>
      </c>
      <c r="B389" s="154"/>
      <c r="C389" s="8" t="s">
        <v>575</v>
      </c>
      <c r="D389" s="8" t="s">
        <v>573</v>
      </c>
      <c r="E389" s="8" t="s">
        <v>467</v>
      </c>
      <c r="F389" s="8" t="s">
        <v>467</v>
      </c>
      <c r="G389" s="37">
        <f>G390</f>
        <v>1579539.66</v>
      </c>
      <c r="H389" s="27"/>
    </row>
    <row r="390" spans="1:8" ht="38.25">
      <c r="A390" s="156" t="s">
        <v>8</v>
      </c>
      <c r="B390" s="156"/>
      <c r="C390" s="5" t="s">
        <v>575</v>
      </c>
      <c r="D390" s="5" t="s">
        <v>573</v>
      </c>
      <c r="E390" s="153" t="s">
        <v>62</v>
      </c>
      <c r="F390" s="5" t="s">
        <v>467</v>
      </c>
      <c r="G390" s="37">
        <f>G391</f>
        <v>1579539.66</v>
      </c>
      <c r="H390" s="27"/>
    </row>
    <row r="391" spans="1:8" ht="51">
      <c r="A391" s="7" t="s">
        <v>11</v>
      </c>
      <c r="B391" s="7"/>
      <c r="C391" s="5" t="s">
        <v>575</v>
      </c>
      <c r="D391" s="5" t="s">
        <v>573</v>
      </c>
      <c r="E391" s="153" t="s">
        <v>87</v>
      </c>
      <c r="F391" s="143" t="s">
        <v>467</v>
      </c>
      <c r="G391" s="37">
        <f>G392</f>
        <v>1579539.66</v>
      </c>
      <c r="H391" s="27"/>
    </row>
    <row r="392" spans="1:8" ht="38.25">
      <c r="A392" s="143" t="s">
        <v>130</v>
      </c>
      <c r="B392" s="143"/>
      <c r="C392" s="5" t="s">
        <v>575</v>
      </c>
      <c r="D392" s="5" t="s">
        <v>573</v>
      </c>
      <c r="E392" s="153" t="s">
        <v>131</v>
      </c>
      <c r="F392" s="5"/>
      <c r="G392" s="37">
        <f>G393</f>
        <v>1579539.66</v>
      </c>
      <c r="H392" s="27"/>
    </row>
    <row r="393" spans="1:8" ht="25.5">
      <c r="A393" s="143" t="s">
        <v>468</v>
      </c>
      <c r="B393" s="143"/>
      <c r="C393" s="5" t="s">
        <v>575</v>
      </c>
      <c r="D393" s="5" t="s">
        <v>573</v>
      </c>
      <c r="E393" s="153" t="s">
        <v>132</v>
      </c>
      <c r="F393" s="5"/>
      <c r="G393" s="37">
        <f>SUM(G394:G396)</f>
        <v>1579539.66</v>
      </c>
      <c r="H393" s="27"/>
    </row>
    <row r="394" spans="1:8" ht="63.75">
      <c r="A394" s="142" t="s">
        <v>469</v>
      </c>
      <c r="B394" s="142"/>
      <c r="C394" s="5" t="s">
        <v>575</v>
      </c>
      <c r="D394" s="5" t="s">
        <v>573</v>
      </c>
      <c r="E394" s="153" t="s">
        <v>132</v>
      </c>
      <c r="F394" s="5" t="s">
        <v>234</v>
      </c>
      <c r="G394" s="38">
        <v>1359675</v>
      </c>
      <c r="H394" s="27"/>
    </row>
    <row r="395" spans="1:8" ht="25.5">
      <c r="A395" s="142" t="s">
        <v>609</v>
      </c>
      <c r="B395" s="142"/>
      <c r="C395" s="5" t="s">
        <v>575</v>
      </c>
      <c r="D395" s="5" t="s">
        <v>573</v>
      </c>
      <c r="E395" s="153" t="s">
        <v>132</v>
      </c>
      <c r="F395" s="5" t="s">
        <v>235</v>
      </c>
      <c r="G395" s="38">
        <v>219864.66</v>
      </c>
      <c r="H395" s="27"/>
    </row>
    <row r="396" spans="1:8" ht="12.75" hidden="1">
      <c r="A396" s="173" t="s">
        <v>236</v>
      </c>
      <c r="B396" s="173"/>
      <c r="C396" s="174" t="s">
        <v>575</v>
      </c>
      <c r="D396" s="174" t="s">
        <v>573</v>
      </c>
      <c r="E396" s="175" t="s">
        <v>132</v>
      </c>
      <c r="F396" s="174">
        <v>800</v>
      </c>
      <c r="G396" s="176"/>
      <c r="H396" s="27"/>
    </row>
    <row r="397" spans="1:8" ht="12.75">
      <c r="A397" s="12" t="s">
        <v>191</v>
      </c>
      <c r="B397" s="12"/>
      <c r="C397" s="36" t="s">
        <v>577</v>
      </c>
      <c r="D397" s="177" t="s">
        <v>284</v>
      </c>
      <c r="E397" s="36" t="s">
        <v>467</v>
      </c>
      <c r="F397" s="36" t="s">
        <v>467</v>
      </c>
      <c r="G397" s="35">
        <f>G404+G422+G435+G398</f>
        <v>59059576.32</v>
      </c>
      <c r="H397" s="27"/>
    </row>
    <row r="398" spans="1:8" ht="12.75">
      <c r="A398" s="206" t="s">
        <v>811</v>
      </c>
      <c r="B398" s="14"/>
      <c r="C398" s="207" t="s">
        <v>577</v>
      </c>
      <c r="D398" s="207" t="s">
        <v>562</v>
      </c>
      <c r="E398" s="207"/>
      <c r="F398" s="207"/>
      <c r="G398" s="178">
        <f>G399</f>
        <v>826189.78</v>
      </c>
      <c r="H398" s="27"/>
    </row>
    <row r="399" spans="1:8" ht="25.5">
      <c r="A399" s="250" t="s">
        <v>475</v>
      </c>
      <c r="B399" s="14"/>
      <c r="C399" s="145" t="s">
        <v>577</v>
      </c>
      <c r="D399" s="145" t="s">
        <v>562</v>
      </c>
      <c r="E399" s="164" t="s">
        <v>117</v>
      </c>
      <c r="F399" s="145"/>
      <c r="G399" s="178">
        <f>G400</f>
        <v>826189.78</v>
      </c>
      <c r="H399" s="27"/>
    </row>
    <row r="400" spans="1:8" ht="51">
      <c r="A400" s="204" t="s">
        <v>476</v>
      </c>
      <c r="B400" s="14"/>
      <c r="C400" s="145" t="s">
        <v>577</v>
      </c>
      <c r="D400" s="145" t="s">
        <v>562</v>
      </c>
      <c r="E400" s="164" t="s">
        <v>133</v>
      </c>
      <c r="F400" s="145"/>
      <c r="G400" s="178">
        <f>G401</f>
        <v>826189.78</v>
      </c>
      <c r="H400" s="27"/>
    </row>
    <row r="401" spans="1:8" ht="25.5">
      <c r="A401" s="268" t="s">
        <v>865</v>
      </c>
      <c r="B401" s="14"/>
      <c r="C401" s="145" t="s">
        <v>577</v>
      </c>
      <c r="D401" s="145" t="s">
        <v>562</v>
      </c>
      <c r="E401" s="164" t="s">
        <v>866</v>
      </c>
      <c r="F401" s="145"/>
      <c r="G401" s="178">
        <f>G402</f>
        <v>826189.78</v>
      </c>
      <c r="H401" s="27"/>
    </row>
    <row r="402" spans="1:8" ht="25.5">
      <c r="A402" s="163" t="s">
        <v>867</v>
      </c>
      <c r="B402" s="14"/>
      <c r="C402" s="145" t="s">
        <v>577</v>
      </c>
      <c r="D402" s="145" t="s">
        <v>562</v>
      </c>
      <c r="E402" s="164" t="s">
        <v>868</v>
      </c>
      <c r="F402" s="145"/>
      <c r="G402" s="178">
        <f>G403</f>
        <v>826189.78</v>
      </c>
      <c r="H402" s="27"/>
    </row>
    <row r="403" spans="1:8" ht="25.5">
      <c r="A403" s="163" t="s">
        <v>241</v>
      </c>
      <c r="B403" s="14"/>
      <c r="C403" s="145" t="s">
        <v>577</v>
      </c>
      <c r="D403" s="145" t="s">
        <v>562</v>
      </c>
      <c r="E403" s="164" t="s">
        <v>868</v>
      </c>
      <c r="F403" s="145" t="s">
        <v>238</v>
      </c>
      <c r="G403" s="38">
        <v>826189.78</v>
      </c>
      <c r="H403" s="27"/>
    </row>
    <row r="404" spans="1:8" ht="12.75">
      <c r="A404" s="13" t="s">
        <v>428</v>
      </c>
      <c r="B404" s="13"/>
      <c r="C404" s="8" t="s">
        <v>577</v>
      </c>
      <c r="D404" s="8" t="s">
        <v>572</v>
      </c>
      <c r="E404" s="8" t="s">
        <v>467</v>
      </c>
      <c r="F404" s="8" t="s">
        <v>467</v>
      </c>
      <c r="G404" s="37">
        <f>G405</f>
        <v>7509228.79</v>
      </c>
      <c r="H404" s="27"/>
    </row>
    <row r="405" spans="1:8" ht="25.5">
      <c r="A405" s="156" t="s">
        <v>486</v>
      </c>
      <c r="B405" s="156"/>
      <c r="C405" s="5" t="s">
        <v>577</v>
      </c>
      <c r="D405" s="5" t="s">
        <v>572</v>
      </c>
      <c r="E405" s="153" t="s">
        <v>117</v>
      </c>
      <c r="F405" s="5" t="s">
        <v>467</v>
      </c>
      <c r="G405" s="37">
        <f>G406</f>
        <v>7509228.79</v>
      </c>
      <c r="H405" s="27"/>
    </row>
    <row r="406" spans="1:8" ht="51">
      <c r="A406" s="7" t="s">
        <v>476</v>
      </c>
      <c r="B406" s="7"/>
      <c r="C406" s="5" t="s">
        <v>577</v>
      </c>
      <c r="D406" s="5" t="s">
        <v>572</v>
      </c>
      <c r="E406" s="161" t="s">
        <v>133</v>
      </c>
      <c r="F406" s="143" t="s">
        <v>467</v>
      </c>
      <c r="G406" s="37">
        <f>G407+G414+G418</f>
        <v>7509228.79</v>
      </c>
      <c r="H406" s="27"/>
    </row>
    <row r="407" spans="1:8" ht="25.5">
      <c r="A407" s="272" t="s">
        <v>134</v>
      </c>
      <c r="B407" s="155"/>
      <c r="C407" s="5" t="s">
        <v>577</v>
      </c>
      <c r="D407" s="5" t="s">
        <v>572</v>
      </c>
      <c r="E407" s="161" t="s">
        <v>135</v>
      </c>
      <c r="F407" s="5"/>
      <c r="G407" s="37">
        <f>G408+G411</f>
        <v>7174160.85</v>
      </c>
      <c r="H407" s="27"/>
    </row>
    <row r="408" spans="1:8" ht="25.5">
      <c r="A408" s="143" t="s">
        <v>579</v>
      </c>
      <c r="B408" s="143"/>
      <c r="C408" s="5" t="s">
        <v>577</v>
      </c>
      <c r="D408" s="5" t="s">
        <v>572</v>
      </c>
      <c r="E408" s="153" t="s">
        <v>136</v>
      </c>
      <c r="F408" s="5" t="s">
        <v>467</v>
      </c>
      <c r="G408" s="37">
        <f>SUM(G409:G410)</f>
        <v>6814549.109999999</v>
      </c>
      <c r="H408" s="27"/>
    </row>
    <row r="409" spans="1:8" ht="25.5">
      <c r="A409" s="142" t="s">
        <v>609</v>
      </c>
      <c r="B409" s="142"/>
      <c r="C409" s="5" t="s">
        <v>577</v>
      </c>
      <c r="D409" s="5" t="s">
        <v>572</v>
      </c>
      <c r="E409" s="153" t="s">
        <v>136</v>
      </c>
      <c r="F409" s="5">
        <v>200</v>
      </c>
      <c r="G409" s="38">
        <v>66236.34</v>
      </c>
      <c r="H409" s="27"/>
    </row>
    <row r="410" spans="1:8" ht="25.5">
      <c r="A410" s="142" t="s">
        <v>241</v>
      </c>
      <c r="B410" s="142"/>
      <c r="C410" s="5" t="s">
        <v>577</v>
      </c>
      <c r="D410" s="5" t="s">
        <v>572</v>
      </c>
      <c r="E410" s="153" t="s">
        <v>136</v>
      </c>
      <c r="F410" s="5">
        <v>300</v>
      </c>
      <c r="G410" s="38">
        <v>6748312.77</v>
      </c>
      <c r="H410" s="27"/>
    </row>
    <row r="411" spans="1:8" ht="25.5">
      <c r="A411" s="143" t="s">
        <v>580</v>
      </c>
      <c r="B411" s="143"/>
      <c r="C411" s="5" t="s">
        <v>577</v>
      </c>
      <c r="D411" s="5" t="s">
        <v>572</v>
      </c>
      <c r="E411" s="153" t="s">
        <v>137</v>
      </c>
      <c r="F411" s="5" t="s">
        <v>467</v>
      </c>
      <c r="G411" s="37">
        <f>SUM(G412:G413)</f>
        <v>359611.74</v>
      </c>
      <c r="H411" s="27"/>
    </row>
    <row r="412" spans="1:8" ht="25.5">
      <c r="A412" s="142" t="s">
        <v>609</v>
      </c>
      <c r="B412" s="142"/>
      <c r="C412" s="5" t="s">
        <v>577</v>
      </c>
      <c r="D412" s="5" t="s">
        <v>572</v>
      </c>
      <c r="E412" s="153" t="s">
        <v>137</v>
      </c>
      <c r="F412" s="5">
        <v>200</v>
      </c>
      <c r="G412" s="38">
        <v>4570.68</v>
      </c>
      <c r="H412" s="27"/>
    </row>
    <row r="413" spans="1:8" ht="25.5">
      <c r="A413" s="142" t="s">
        <v>241</v>
      </c>
      <c r="B413" s="142"/>
      <c r="C413" s="5" t="s">
        <v>577</v>
      </c>
      <c r="D413" s="5" t="s">
        <v>572</v>
      </c>
      <c r="E413" s="153" t="s">
        <v>137</v>
      </c>
      <c r="F413" s="5" t="s">
        <v>238</v>
      </c>
      <c r="G413" s="38">
        <v>355041.06</v>
      </c>
      <c r="H413" s="27"/>
    </row>
    <row r="414" spans="1:8" ht="25.5">
      <c r="A414" s="210" t="s">
        <v>138</v>
      </c>
      <c r="B414" s="179"/>
      <c r="C414" s="8" t="s">
        <v>577</v>
      </c>
      <c r="D414" s="8" t="s">
        <v>572</v>
      </c>
      <c r="E414" s="161" t="s">
        <v>139</v>
      </c>
      <c r="F414" s="8"/>
      <c r="G414" s="37">
        <f>G415</f>
        <v>103361.29</v>
      </c>
      <c r="H414" s="27"/>
    </row>
    <row r="415" spans="1:8" ht="38.25">
      <c r="A415" s="143" t="s">
        <v>193</v>
      </c>
      <c r="B415" s="143"/>
      <c r="C415" s="5" t="s">
        <v>577</v>
      </c>
      <c r="D415" s="5" t="s">
        <v>572</v>
      </c>
      <c r="E415" s="153" t="s">
        <v>140</v>
      </c>
      <c r="F415" s="5" t="s">
        <v>467</v>
      </c>
      <c r="G415" s="37">
        <f>SUM(G416:G417)</f>
        <v>103361.29</v>
      </c>
      <c r="H415" s="27"/>
    </row>
    <row r="416" spans="1:8" ht="25.5">
      <c r="A416" s="142" t="s">
        <v>609</v>
      </c>
      <c r="B416" s="142"/>
      <c r="C416" s="5" t="s">
        <v>577</v>
      </c>
      <c r="D416" s="5" t="s">
        <v>572</v>
      </c>
      <c r="E416" s="153" t="s">
        <v>140</v>
      </c>
      <c r="F416" s="5">
        <v>200</v>
      </c>
      <c r="G416" s="37">
        <v>1228.2</v>
      </c>
      <c r="H416" s="27"/>
    </row>
    <row r="417" spans="1:8" ht="25.5">
      <c r="A417" s="142" t="s">
        <v>241</v>
      </c>
      <c r="B417" s="142"/>
      <c r="C417" s="5" t="s">
        <v>577</v>
      </c>
      <c r="D417" s="5" t="s">
        <v>572</v>
      </c>
      <c r="E417" s="153" t="s">
        <v>140</v>
      </c>
      <c r="F417" s="5" t="s">
        <v>238</v>
      </c>
      <c r="G417" s="38">
        <v>102133.09</v>
      </c>
      <c r="H417" s="27"/>
    </row>
    <row r="418" spans="1:8" ht="38.25">
      <c r="A418" s="281" t="s">
        <v>141</v>
      </c>
      <c r="B418" s="237"/>
      <c r="C418" s="8" t="s">
        <v>577</v>
      </c>
      <c r="D418" s="8" t="s">
        <v>572</v>
      </c>
      <c r="E418" s="161" t="s">
        <v>142</v>
      </c>
      <c r="F418" s="8"/>
      <c r="G418" s="37">
        <f>G419</f>
        <v>231706.65</v>
      </c>
      <c r="H418" s="27"/>
    </row>
    <row r="419" spans="1:8" ht="38.25">
      <c r="A419" s="143" t="s">
        <v>487</v>
      </c>
      <c r="B419" s="143"/>
      <c r="C419" s="5" t="s">
        <v>577</v>
      </c>
      <c r="D419" s="5" t="s">
        <v>572</v>
      </c>
      <c r="E419" s="153" t="s">
        <v>143</v>
      </c>
      <c r="F419" s="5" t="s">
        <v>467</v>
      </c>
      <c r="G419" s="37">
        <f>SUM(G420:G421)</f>
        <v>231706.65</v>
      </c>
      <c r="H419" s="27"/>
    </row>
    <row r="420" spans="1:8" ht="25.5">
      <c r="A420" s="142" t="s">
        <v>609</v>
      </c>
      <c r="B420" s="142"/>
      <c r="C420" s="5" t="s">
        <v>577</v>
      </c>
      <c r="D420" s="5" t="s">
        <v>572</v>
      </c>
      <c r="E420" s="153" t="s">
        <v>143</v>
      </c>
      <c r="F420" s="5">
        <v>200</v>
      </c>
      <c r="G420" s="38">
        <v>1352.85</v>
      </c>
      <c r="H420" s="27"/>
    </row>
    <row r="421" spans="1:8" ht="25.5">
      <c r="A421" s="142" t="s">
        <v>241</v>
      </c>
      <c r="B421" s="142"/>
      <c r="C421" s="5" t="s">
        <v>577</v>
      </c>
      <c r="D421" s="5" t="s">
        <v>572</v>
      </c>
      <c r="E421" s="153" t="s">
        <v>143</v>
      </c>
      <c r="F421" s="5">
        <v>300</v>
      </c>
      <c r="G421" s="38">
        <v>230353.8</v>
      </c>
      <c r="H421" s="27"/>
    </row>
    <row r="422" spans="1:8" ht="12.75">
      <c r="A422" s="13" t="s">
        <v>429</v>
      </c>
      <c r="B422" s="13"/>
      <c r="C422" s="8" t="s">
        <v>577</v>
      </c>
      <c r="D422" s="8" t="s">
        <v>566</v>
      </c>
      <c r="E422" s="8" t="s">
        <v>467</v>
      </c>
      <c r="F422" s="8" t="s">
        <v>467</v>
      </c>
      <c r="G422" s="37">
        <f>G423</f>
        <v>46282357.75</v>
      </c>
      <c r="H422" s="27"/>
    </row>
    <row r="423" spans="1:8" ht="25.5">
      <c r="A423" s="156" t="s">
        <v>486</v>
      </c>
      <c r="B423" s="156"/>
      <c r="C423" s="5" t="s">
        <v>577</v>
      </c>
      <c r="D423" s="5" t="s">
        <v>566</v>
      </c>
      <c r="E423" s="153" t="s">
        <v>117</v>
      </c>
      <c r="F423" s="5"/>
      <c r="G423" s="37">
        <f>G424</f>
        <v>46282357.75</v>
      </c>
      <c r="H423" s="27"/>
    </row>
    <row r="424" spans="1:8" ht="63.75">
      <c r="A424" s="7" t="s">
        <v>228</v>
      </c>
      <c r="B424" s="7"/>
      <c r="C424" s="5" t="s">
        <v>577</v>
      </c>
      <c r="D424" s="5" t="s">
        <v>566</v>
      </c>
      <c r="E424" s="161" t="s">
        <v>119</v>
      </c>
      <c r="F424" s="143" t="s">
        <v>467</v>
      </c>
      <c r="G424" s="37">
        <f>G425+G432</f>
        <v>46282357.75</v>
      </c>
      <c r="H424" s="27"/>
    </row>
    <row r="425" spans="1:8" ht="38.25">
      <c r="A425" s="272" t="s">
        <v>144</v>
      </c>
      <c r="B425" s="155"/>
      <c r="C425" s="5" t="s">
        <v>577</v>
      </c>
      <c r="D425" s="5" t="s">
        <v>566</v>
      </c>
      <c r="E425" s="5" t="s">
        <v>145</v>
      </c>
      <c r="F425" s="5"/>
      <c r="G425" s="37">
        <f>G426+G428+G430</f>
        <v>41314552.35</v>
      </c>
      <c r="H425" s="27"/>
    </row>
    <row r="426" spans="1:8" ht="12.75">
      <c r="A426" s="210" t="s">
        <v>578</v>
      </c>
      <c r="B426" s="179"/>
      <c r="C426" s="5" t="s">
        <v>577</v>
      </c>
      <c r="D426" s="5" t="s">
        <v>566</v>
      </c>
      <c r="E426" s="153" t="s">
        <v>146</v>
      </c>
      <c r="F426" s="5"/>
      <c r="G426" s="37">
        <f>G427</f>
        <v>958618.93</v>
      </c>
      <c r="H426" s="27"/>
    </row>
    <row r="427" spans="1:8" ht="25.5">
      <c r="A427" s="142" t="s">
        <v>241</v>
      </c>
      <c r="B427" s="142"/>
      <c r="C427" s="5" t="s">
        <v>577</v>
      </c>
      <c r="D427" s="5" t="s">
        <v>566</v>
      </c>
      <c r="E427" s="153" t="s">
        <v>146</v>
      </c>
      <c r="F427" s="5">
        <v>300</v>
      </c>
      <c r="G427" s="38">
        <v>958618.93</v>
      </c>
      <c r="H427" s="27"/>
    </row>
    <row r="428" spans="1:8" ht="25.5">
      <c r="A428" s="282" t="s">
        <v>667</v>
      </c>
      <c r="B428" s="142"/>
      <c r="C428" s="5" t="s">
        <v>577</v>
      </c>
      <c r="D428" s="5" t="s">
        <v>566</v>
      </c>
      <c r="E428" s="153" t="s">
        <v>668</v>
      </c>
      <c r="F428" s="5"/>
      <c r="G428" s="38">
        <f>G429</f>
        <v>40355933.42</v>
      </c>
      <c r="H428" s="27"/>
    </row>
    <row r="429" spans="1:8" ht="25.5">
      <c r="A429" s="142" t="s">
        <v>241</v>
      </c>
      <c r="B429" s="142"/>
      <c r="C429" s="5" t="s">
        <v>577</v>
      </c>
      <c r="D429" s="5" t="s">
        <v>566</v>
      </c>
      <c r="E429" s="153" t="s">
        <v>668</v>
      </c>
      <c r="F429" s="5">
        <v>300</v>
      </c>
      <c r="G429" s="38">
        <v>40355933.42</v>
      </c>
      <c r="H429" s="27"/>
    </row>
    <row r="430" spans="1:8" ht="38.25">
      <c r="A430" s="282" t="s">
        <v>783</v>
      </c>
      <c r="B430" s="142"/>
      <c r="C430" s="5" t="s">
        <v>577</v>
      </c>
      <c r="D430" s="5" t="s">
        <v>566</v>
      </c>
      <c r="E430" s="153" t="s">
        <v>784</v>
      </c>
      <c r="F430" s="5"/>
      <c r="G430" s="38">
        <f>G431</f>
        <v>0</v>
      </c>
      <c r="H430" s="27"/>
    </row>
    <row r="431" spans="1:8" ht="25.5">
      <c r="A431" s="142" t="s">
        <v>609</v>
      </c>
      <c r="B431" s="142"/>
      <c r="C431" s="5" t="s">
        <v>577</v>
      </c>
      <c r="D431" s="5" t="s">
        <v>566</v>
      </c>
      <c r="E431" s="153" t="s">
        <v>784</v>
      </c>
      <c r="F431" s="5">
        <v>200</v>
      </c>
      <c r="G431" s="38"/>
      <c r="H431" s="27"/>
    </row>
    <row r="432" spans="1:8" ht="51">
      <c r="A432" s="272" t="s">
        <v>147</v>
      </c>
      <c r="B432" s="155"/>
      <c r="C432" s="5" t="s">
        <v>577</v>
      </c>
      <c r="D432" s="5" t="s">
        <v>566</v>
      </c>
      <c r="E432" s="161" t="s">
        <v>148</v>
      </c>
      <c r="F432" s="143"/>
      <c r="G432" s="37">
        <f>G433</f>
        <v>4967805.4</v>
      </c>
      <c r="H432" s="27"/>
    </row>
    <row r="433" spans="1:8" ht="38.25">
      <c r="A433" s="143" t="s">
        <v>581</v>
      </c>
      <c r="B433" s="143"/>
      <c r="C433" s="5" t="s">
        <v>577</v>
      </c>
      <c r="D433" s="5" t="s">
        <v>566</v>
      </c>
      <c r="E433" s="153" t="s">
        <v>149</v>
      </c>
      <c r="F433" s="5" t="s">
        <v>467</v>
      </c>
      <c r="G433" s="37">
        <f>SUM(G434:G434)</f>
        <v>4967805.4</v>
      </c>
      <c r="H433" s="27"/>
    </row>
    <row r="434" spans="1:8" ht="25.5">
      <c r="A434" s="142" t="s">
        <v>241</v>
      </c>
      <c r="B434" s="142"/>
      <c r="C434" s="5" t="s">
        <v>577</v>
      </c>
      <c r="D434" s="5" t="s">
        <v>566</v>
      </c>
      <c r="E434" s="153" t="s">
        <v>149</v>
      </c>
      <c r="F434" s="5">
        <v>300</v>
      </c>
      <c r="G434" s="38">
        <v>4967805.4</v>
      </c>
      <c r="H434" s="27"/>
    </row>
    <row r="435" spans="1:8" ht="12.75">
      <c r="A435" s="13" t="s">
        <v>430</v>
      </c>
      <c r="B435" s="13"/>
      <c r="C435" s="8" t="s">
        <v>577</v>
      </c>
      <c r="D435" s="8" t="s">
        <v>567</v>
      </c>
      <c r="E435" s="8" t="s">
        <v>467</v>
      </c>
      <c r="F435" s="8" t="s">
        <v>467</v>
      </c>
      <c r="G435" s="37">
        <f>G436</f>
        <v>4441800</v>
      </c>
      <c r="H435" s="27"/>
    </row>
    <row r="436" spans="1:8" ht="25.5">
      <c r="A436" s="156" t="s">
        <v>486</v>
      </c>
      <c r="B436" s="156"/>
      <c r="C436" s="5" t="s">
        <v>577</v>
      </c>
      <c r="D436" s="5" t="s">
        <v>567</v>
      </c>
      <c r="E436" s="153" t="s">
        <v>117</v>
      </c>
      <c r="F436" s="5" t="s">
        <v>467</v>
      </c>
      <c r="G436" s="37">
        <f>G437+G447</f>
        <v>4441800</v>
      </c>
      <c r="H436" s="27"/>
    </row>
    <row r="437" spans="1:8" ht="51">
      <c r="A437" s="7" t="s">
        <v>358</v>
      </c>
      <c r="B437" s="7"/>
      <c r="C437" s="5" t="s">
        <v>577</v>
      </c>
      <c r="D437" s="5" t="s">
        <v>567</v>
      </c>
      <c r="E437" s="161" t="s">
        <v>118</v>
      </c>
      <c r="F437" s="143" t="s">
        <v>467</v>
      </c>
      <c r="G437" s="37">
        <f>G438+G443</f>
        <v>3437700</v>
      </c>
      <c r="H437" s="27"/>
    </row>
    <row r="438" spans="1:8" ht="51">
      <c r="A438" s="280" t="s">
        <v>150</v>
      </c>
      <c r="B438" s="232"/>
      <c r="C438" s="5" t="s">
        <v>577</v>
      </c>
      <c r="D438" s="5" t="s">
        <v>567</v>
      </c>
      <c r="E438" s="161" t="s">
        <v>151</v>
      </c>
      <c r="F438" s="143"/>
      <c r="G438" s="37">
        <f>G439</f>
        <v>2342900</v>
      </c>
      <c r="H438" s="27"/>
    </row>
    <row r="439" spans="1:8" ht="38.25">
      <c r="A439" s="143" t="s">
        <v>359</v>
      </c>
      <c r="B439" s="143"/>
      <c r="C439" s="5" t="s">
        <v>577</v>
      </c>
      <c r="D439" s="5" t="s">
        <v>567</v>
      </c>
      <c r="E439" s="161" t="s">
        <v>152</v>
      </c>
      <c r="F439" s="5" t="s">
        <v>467</v>
      </c>
      <c r="G439" s="37">
        <f>SUM(G440:G442)</f>
        <v>2342900</v>
      </c>
      <c r="H439" s="27"/>
    </row>
    <row r="440" spans="1:8" ht="63.75">
      <c r="A440" s="142" t="s">
        <v>469</v>
      </c>
      <c r="B440" s="142"/>
      <c r="C440" s="5" t="s">
        <v>577</v>
      </c>
      <c r="D440" s="5" t="s">
        <v>567</v>
      </c>
      <c r="E440" s="161" t="s">
        <v>152</v>
      </c>
      <c r="F440" s="5">
        <v>100</v>
      </c>
      <c r="G440" s="38">
        <v>2232400</v>
      </c>
      <c r="H440" s="27"/>
    </row>
    <row r="441" spans="1:8" ht="25.5">
      <c r="A441" s="142" t="s">
        <v>609</v>
      </c>
      <c r="B441" s="142"/>
      <c r="C441" s="5" t="s">
        <v>577</v>
      </c>
      <c r="D441" s="5" t="s">
        <v>567</v>
      </c>
      <c r="E441" s="161" t="s">
        <v>152</v>
      </c>
      <c r="F441" s="143">
        <v>200</v>
      </c>
      <c r="G441" s="38">
        <v>110500</v>
      </c>
      <c r="H441" s="27"/>
    </row>
    <row r="442" spans="1:8" ht="12.75">
      <c r="A442" s="142" t="s">
        <v>236</v>
      </c>
      <c r="B442" s="142"/>
      <c r="C442" s="5" t="s">
        <v>577</v>
      </c>
      <c r="D442" s="5" t="s">
        <v>567</v>
      </c>
      <c r="E442" s="161" t="s">
        <v>152</v>
      </c>
      <c r="F442" s="143">
        <v>800</v>
      </c>
      <c r="G442" s="38">
        <v>0</v>
      </c>
      <c r="H442" s="27"/>
    </row>
    <row r="443" spans="1:8" ht="63.75">
      <c r="A443" s="182" t="s">
        <v>785</v>
      </c>
      <c r="B443" s="142"/>
      <c r="C443" s="5" t="s">
        <v>577</v>
      </c>
      <c r="D443" s="5" t="s">
        <v>567</v>
      </c>
      <c r="E443" s="153" t="s">
        <v>666</v>
      </c>
      <c r="F443" s="143"/>
      <c r="G443" s="38">
        <f>G444+G445+G446</f>
        <v>1094800</v>
      </c>
      <c r="H443" s="27"/>
    </row>
    <row r="444" spans="1:8" ht="63.75">
      <c r="A444" s="142" t="s">
        <v>469</v>
      </c>
      <c r="B444" s="142"/>
      <c r="C444" s="5" t="s">
        <v>577</v>
      </c>
      <c r="D444" s="5" t="s">
        <v>567</v>
      </c>
      <c r="E444" s="153" t="s">
        <v>666</v>
      </c>
      <c r="F444" s="143">
        <v>100</v>
      </c>
      <c r="G444" s="38">
        <v>834784.98</v>
      </c>
      <c r="H444" s="27"/>
    </row>
    <row r="445" spans="1:8" ht="25.5">
      <c r="A445" s="142" t="s">
        <v>609</v>
      </c>
      <c r="B445" s="142"/>
      <c r="C445" s="5" t="s">
        <v>577</v>
      </c>
      <c r="D445" s="5" t="s">
        <v>567</v>
      </c>
      <c r="E445" s="153" t="s">
        <v>666</v>
      </c>
      <c r="F445" s="143">
        <v>200</v>
      </c>
      <c r="G445" s="38">
        <v>260015.02</v>
      </c>
      <c r="H445" s="27"/>
    </row>
    <row r="446" spans="1:8" ht="12.75" hidden="1">
      <c r="A446" s="173" t="s">
        <v>236</v>
      </c>
      <c r="B446" s="173"/>
      <c r="C446" s="174" t="s">
        <v>577</v>
      </c>
      <c r="D446" s="174" t="s">
        <v>567</v>
      </c>
      <c r="E446" s="175" t="s">
        <v>666</v>
      </c>
      <c r="F446" s="224">
        <v>800</v>
      </c>
      <c r="G446" s="176">
        <v>0</v>
      </c>
      <c r="H446" s="27"/>
    </row>
    <row r="447" spans="1:8" ht="63.75">
      <c r="A447" s="7" t="s">
        <v>375</v>
      </c>
      <c r="B447" s="7"/>
      <c r="C447" s="5" t="s">
        <v>577</v>
      </c>
      <c r="D447" s="5" t="s">
        <v>567</v>
      </c>
      <c r="E447" s="5" t="s">
        <v>119</v>
      </c>
      <c r="F447" s="143" t="s">
        <v>467</v>
      </c>
      <c r="G447" s="37">
        <f>G448</f>
        <v>1004100</v>
      </c>
      <c r="H447" s="27"/>
    </row>
    <row r="448" spans="1:8" ht="51">
      <c r="A448" s="142" t="s">
        <v>120</v>
      </c>
      <c r="B448" s="142"/>
      <c r="C448" s="5" t="s">
        <v>577</v>
      </c>
      <c r="D448" s="5" t="s">
        <v>567</v>
      </c>
      <c r="E448" s="5" t="s">
        <v>121</v>
      </c>
      <c r="F448" s="143"/>
      <c r="G448" s="37">
        <f>G449</f>
        <v>1004100</v>
      </c>
      <c r="H448" s="27"/>
    </row>
    <row r="449" spans="1:8" ht="51">
      <c r="A449" s="143" t="s">
        <v>355</v>
      </c>
      <c r="B449" s="143"/>
      <c r="C449" s="5" t="s">
        <v>577</v>
      </c>
      <c r="D449" s="5" t="s">
        <v>567</v>
      </c>
      <c r="E449" s="153" t="s">
        <v>122</v>
      </c>
      <c r="F449" s="5"/>
      <c r="G449" s="37">
        <f>SUM(G450:G452)</f>
        <v>1004100</v>
      </c>
      <c r="H449" s="27"/>
    </row>
    <row r="450" spans="1:8" ht="63.75">
      <c r="A450" s="142" t="s">
        <v>469</v>
      </c>
      <c r="B450" s="142"/>
      <c r="C450" s="5" t="s">
        <v>577</v>
      </c>
      <c r="D450" s="5" t="s">
        <v>567</v>
      </c>
      <c r="E450" s="153" t="s">
        <v>122</v>
      </c>
      <c r="F450" s="5">
        <v>100</v>
      </c>
      <c r="G450" s="38">
        <v>941141.1</v>
      </c>
      <c r="H450" s="27"/>
    </row>
    <row r="451" spans="1:8" ht="25.5">
      <c r="A451" s="142" t="s">
        <v>609</v>
      </c>
      <c r="B451" s="142"/>
      <c r="C451" s="5" t="s">
        <v>577</v>
      </c>
      <c r="D451" s="5" t="s">
        <v>567</v>
      </c>
      <c r="E451" s="153" t="s">
        <v>122</v>
      </c>
      <c r="F451" s="5" t="s">
        <v>235</v>
      </c>
      <c r="G451" s="38">
        <v>62558.9</v>
      </c>
      <c r="H451" s="27"/>
    </row>
    <row r="452" spans="1:8" ht="12.75">
      <c r="A452" s="142" t="s">
        <v>236</v>
      </c>
      <c r="B452" s="142"/>
      <c r="C452" s="5" t="s">
        <v>577</v>
      </c>
      <c r="D452" s="5" t="s">
        <v>567</v>
      </c>
      <c r="E452" s="153" t="s">
        <v>122</v>
      </c>
      <c r="F452" s="5">
        <v>800</v>
      </c>
      <c r="G452" s="38">
        <v>400</v>
      </c>
      <c r="H452" s="27"/>
    </row>
    <row r="453" spans="1:7" ht="25.5">
      <c r="A453" s="12" t="s">
        <v>242</v>
      </c>
      <c r="B453" s="12"/>
      <c r="C453" s="36" t="s">
        <v>570</v>
      </c>
      <c r="D453" s="177" t="s">
        <v>284</v>
      </c>
      <c r="E453" s="36" t="s">
        <v>467</v>
      </c>
      <c r="F453" s="36" t="s">
        <v>467</v>
      </c>
      <c r="G453" s="52">
        <f aca="true" t="shared" si="1" ref="G453:G458">G454</f>
        <v>32308.89</v>
      </c>
    </row>
    <row r="454" spans="1:7" ht="25.5">
      <c r="A454" s="13" t="s">
        <v>243</v>
      </c>
      <c r="B454" s="13"/>
      <c r="C454" s="8" t="s">
        <v>570</v>
      </c>
      <c r="D454" s="8" t="s">
        <v>562</v>
      </c>
      <c r="E454" s="171" t="s">
        <v>467</v>
      </c>
      <c r="F454" s="171" t="s">
        <v>467</v>
      </c>
      <c r="G454" s="37">
        <f t="shared" si="1"/>
        <v>32308.89</v>
      </c>
    </row>
    <row r="455" spans="1:7" ht="25.5">
      <c r="A455" s="156" t="s">
        <v>349</v>
      </c>
      <c r="B455" s="156"/>
      <c r="C455" s="5" t="s">
        <v>570</v>
      </c>
      <c r="D455" s="5" t="s">
        <v>562</v>
      </c>
      <c r="E455" s="153" t="s">
        <v>112</v>
      </c>
      <c r="F455" s="151" t="s">
        <v>467</v>
      </c>
      <c r="G455" s="37">
        <f t="shared" si="1"/>
        <v>32308.89</v>
      </c>
    </row>
    <row r="456" spans="1:7" ht="51">
      <c r="A456" s="7" t="s">
        <v>786</v>
      </c>
      <c r="B456" s="7"/>
      <c r="C456" s="5" t="s">
        <v>570</v>
      </c>
      <c r="D456" s="5" t="s">
        <v>562</v>
      </c>
      <c r="E456" s="153" t="s">
        <v>153</v>
      </c>
      <c r="F456" s="162" t="s">
        <v>467</v>
      </c>
      <c r="G456" s="37">
        <f t="shared" si="1"/>
        <v>32308.89</v>
      </c>
    </row>
    <row r="457" spans="1:7" ht="51">
      <c r="A457" s="210" t="s">
        <v>154</v>
      </c>
      <c r="B457" s="179"/>
      <c r="C457" s="5" t="s">
        <v>570</v>
      </c>
      <c r="D457" s="5" t="s">
        <v>562</v>
      </c>
      <c r="E457" s="153" t="s">
        <v>155</v>
      </c>
      <c r="F457" s="162"/>
      <c r="G457" s="37">
        <f t="shared" si="1"/>
        <v>32308.89</v>
      </c>
    </row>
    <row r="458" spans="1:7" ht="12.75">
      <c r="A458" s="274" t="s">
        <v>156</v>
      </c>
      <c r="B458" s="172"/>
      <c r="C458" s="5" t="s">
        <v>570</v>
      </c>
      <c r="D458" s="5" t="s">
        <v>562</v>
      </c>
      <c r="E458" s="153" t="s">
        <v>157</v>
      </c>
      <c r="F458" s="151" t="s">
        <v>467</v>
      </c>
      <c r="G458" s="37">
        <f t="shared" si="1"/>
        <v>32308.89</v>
      </c>
    </row>
    <row r="459" spans="1:7" ht="25.5">
      <c r="A459" s="173" t="s">
        <v>490</v>
      </c>
      <c r="B459" s="173"/>
      <c r="C459" s="174" t="s">
        <v>570</v>
      </c>
      <c r="D459" s="174" t="s">
        <v>562</v>
      </c>
      <c r="E459" s="175" t="s">
        <v>157</v>
      </c>
      <c r="F459" s="174" t="s">
        <v>244</v>
      </c>
      <c r="G459" s="176">
        <v>32308.89</v>
      </c>
    </row>
    <row r="460" spans="1:7" ht="12.75">
      <c r="A460" s="137" t="s">
        <v>286</v>
      </c>
      <c r="B460" s="238" t="s">
        <v>287</v>
      </c>
      <c r="C460" s="269"/>
      <c r="D460" s="269"/>
      <c r="E460" s="270"/>
      <c r="F460" s="239"/>
      <c r="G460" s="240">
        <f>G461</f>
        <v>1170385.12</v>
      </c>
    </row>
    <row r="461" spans="1:7" ht="25.5">
      <c r="A461" s="241" t="s">
        <v>337</v>
      </c>
      <c r="B461" s="241"/>
      <c r="C461" s="242" t="s">
        <v>562</v>
      </c>
      <c r="D461" s="242" t="s">
        <v>567</v>
      </c>
      <c r="E461" s="243" t="s">
        <v>613</v>
      </c>
      <c r="F461" s="244" t="s">
        <v>467</v>
      </c>
      <c r="G461" s="245">
        <f>G462+G465</f>
        <v>1170385.12</v>
      </c>
    </row>
    <row r="462" spans="1:7" ht="25.5">
      <c r="A462" s="7" t="s">
        <v>338</v>
      </c>
      <c r="B462" s="7"/>
      <c r="C462" s="5" t="s">
        <v>562</v>
      </c>
      <c r="D462" s="5" t="s">
        <v>567</v>
      </c>
      <c r="E462" s="161" t="s">
        <v>614</v>
      </c>
      <c r="F462" s="5" t="s">
        <v>467</v>
      </c>
      <c r="G462" s="37">
        <f>G463</f>
        <v>704686.67</v>
      </c>
    </row>
    <row r="463" spans="1:7" ht="25.5">
      <c r="A463" s="143" t="s">
        <v>468</v>
      </c>
      <c r="B463" s="143"/>
      <c r="C463" s="5" t="s">
        <v>562</v>
      </c>
      <c r="D463" s="5" t="s">
        <v>567</v>
      </c>
      <c r="E463" s="153" t="s">
        <v>615</v>
      </c>
      <c r="F463" s="5"/>
      <c r="G463" s="37">
        <f>SUM(G464:G464)</f>
        <v>704686.67</v>
      </c>
    </row>
    <row r="464" spans="1:7" ht="63.75">
      <c r="A464" s="142" t="s">
        <v>469</v>
      </c>
      <c r="B464" s="142"/>
      <c r="C464" s="5" t="s">
        <v>562</v>
      </c>
      <c r="D464" s="5" t="s">
        <v>567</v>
      </c>
      <c r="E464" s="153" t="s">
        <v>615</v>
      </c>
      <c r="F464" s="5">
        <v>100</v>
      </c>
      <c r="G464" s="37">
        <v>704686.67</v>
      </c>
    </row>
    <row r="465" spans="1:7" ht="25.5">
      <c r="A465" s="142" t="s">
        <v>339</v>
      </c>
      <c r="B465" s="142"/>
      <c r="C465" s="5" t="s">
        <v>562</v>
      </c>
      <c r="D465" s="5" t="s">
        <v>567</v>
      </c>
      <c r="E465" s="161" t="s">
        <v>616</v>
      </c>
      <c r="F465" s="5"/>
      <c r="G465" s="37">
        <f>G466</f>
        <v>465698.45</v>
      </c>
    </row>
    <row r="466" spans="1:7" ht="25.5">
      <c r="A466" s="143" t="s">
        <v>468</v>
      </c>
      <c r="B466" s="143"/>
      <c r="C466" s="5" t="s">
        <v>562</v>
      </c>
      <c r="D466" s="5" t="s">
        <v>567</v>
      </c>
      <c r="E466" s="153" t="s">
        <v>617</v>
      </c>
      <c r="F466" s="5"/>
      <c r="G466" s="37">
        <f>SUM(G467:G468)</f>
        <v>465698.45</v>
      </c>
    </row>
    <row r="467" spans="1:7" ht="63.75">
      <c r="A467" s="142" t="s">
        <v>469</v>
      </c>
      <c r="B467" s="142"/>
      <c r="C467" s="5" t="s">
        <v>562</v>
      </c>
      <c r="D467" s="5" t="s">
        <v>567</v>
      </c>
      <c r="E467" s="153" t="s">
        <v>617</v>
      </c>
      <c r="F467" s="5">
        <v>100</v>
      </c>
      <c r="G467" s="38">
        <v>445698.45</v>
      </c>
    </row>
    <row r="468" spans="1:7" ht="25.5">
      <c r="A468" s="173" t="s">
        <v>609</v>
      </c>
      <c r="B468" s="173"/>
      <c r="C468" s="174" t="s">
        <v>562</v>
      </c>
      <c r="D468" s="174" t="s">
        <v>567</v>
      </c>
      <c r="E468" s="175" t="s">
        <v>617</v>
      </c>
      <c r="F468" s="174">
        <v>200</v>
      </c>
      <c r="G468" s="176">
        <v>20000</v>
      </c>
    </row>
  </sheetData>
  <sheetProtection/>
  <mergeCells count="1">
    <mergeCell ref="B3:G3"/>
  </mergeCells>
  <printOptions/>
  <pageMargins left="0.7874015748031497" right="0.11811023622047245" top="0.3937007874015748" bottom="0.3937007874015748" header="0.31496062992125984" footer="0.31496062992125984"/>
  <pageSetup fitToHeight="0" horizontalDpi="600" verticalDpi="600" orientation="portrait" paperSize="9" scale="91" r:id="rId1"/>
  <rowBreaks count="1" manualBreakCount="1">
    <brk id="4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99"/>
  </sheetPr>
  <dimension ref="A1:H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2.140625" style="27" customWidth="1"/>
    <col min="2" max="3" width="3.8515625" style="27" customWidth="1"/>
    <col min="4" max="4" width="9.28125" style="27" hidden="1" customWidth="1"/>
    <col min="5" max="5" width="4.57421875" style="27" hidden="1" customWidth="1"/>
    <col min="6" max="6" width="13.8515625" style="27" customWidth="1"/>
    <col min="7" max="7" width="17.140625" style="26" customWidth="1"/>
    <col min="8" max="8" width="15.140625" style="46" customWidth="1"/>
    <col min="9" max="16384" width="9.140625" style="27" customWidth="1"/>
  </cols>
  <sheetData>
    <row r="1" spans="1:6" ht="12.75">
      <c r="A1" s="22"/>
      <c r="B1" s="56"/>
      <c r="C1" s="56"/>
      <c r="D1" s="56"/>
      <c r="E1" s="56"/>
      <c r="F1" s="25" t="s">
        <v>590</v>
      </c>
    </row>
    <row r="2" spans="1:6" ht="12.75">
      <c r="A2" s="22"/>
      <c r="B2" s="56"/>
      <c r="C2" s="56"/>
      <c r="D2" s="56"/>
      <c r="E2" s="56"/>
      <c r="F2" s="1" t="s">
        <v>523</v>
      </c>
    </row>
    <row r="3" spans="1:6" ht="12.75">
      <c r="A3" s="22"/>
      <c r="B3" s="56"/>
      <c r="C3" s="56"/>
      <c r="D3" s="56"/>
      <c r="E3" s="56"/>
      <c r="F3" s="3" t="s">
        <v>806</v>
      </c>
    </row>
    <row r="4" spans="1:6" ht="12.75">
      <c r="A4" s="28"/>
      <c r="B4" s="56"/>
      <c r="C4" s="56"/>
      <c r="D4" s="56"/>
      <c r="E4" s="56"/>
      <c r="F4" s="30"/>
    </row>
    <row r="5" spans="1:6" ht="25.5">
      <c r="A5" s="21" t="s">
        <v>809</v>
      </c>
      <c r="B5" s="21"/>
      <c r="C5" s="21"/>
      <c r="D5" s="21"/>
      <c r="E5" s="21"/>
      <c r="F5" s="21"/>
    </row>
    <row r="6" spans="1:6" ht="12.75">
      <c r="A6" s="32"/>
      <c r="B6" s="32"/>
      <c r="C6" s="32"/>
      <c r="D6" s="32"/>
      <c r="E6" s="32"/>
      <c r="F6" s="32" t="s">
        <v>331</v>
      </c>
    </row>
    <row r="7" spans="1:6" ht="24">
      <c r="A7" s="95" t="s">
        <v>180</v>
      </c>
      <c r="B7" s="95" t="s">
        <v>555</v>
      </c>
      <c r="C7" s="95" t="s">
        <v>556</v>
      </c>
      <c r="D7" s="95" t="s">
        <v>557</v>
      </c>
      <c r="E7" s="95" t="s">
        <v>558</v>
      </c>
      <c r="F7" s="96" t="s">
        <v>327</v>
      </c>
    </row>
    <row r="8" spans="1:7" ht="12.75">
      <c r="A8" s="10" t="s">
        <v>533</v>
      </c>
      <c r="B8" s="10" t="s">
        <v>181</v>
      </c>
      <c r="C8" s="10" t="s">
        <v>534</v>
      </c>
      <c r="D8" s="10" t="s">
        <v>559</v>
      </c>
      <c r="E8" s="10" t="s">
        <v>560</v>
      </c>
      <c r="F8" s="10" t="s">
        <v>561</v>
      </c>
      <c r="G8" s="55"/>
    </row>
    <row r="9" spans="1:8" ht="12.75">
      <c r="A9" s="97" t="s">
        <v>470</v>
      </c>
      <c r="B9" s="98" t="s">
        <v>467</v>
      </c>
      <c r="C9" s="98" t="s">
        <v>467</v>
      </c>
      <c r="D9" s="98" t="s">
        <v>467</v>
      </c>
      <c r="E9" s="98" t="s">
        <v>467</v>
      </c>
      <c r="F9" s="99">
        <f>F10+F17+F19+F21+F26+F30+F32+F38+F40+F42+F47+F49</f>
        <v>710952049.81</v>
      </c>
      <c r="G9" s="34"/>
      <c r="H9" s="34"/>
    </row>
    <row r="10" spans="1:6" ht="12.75">
      <c r="A10" s="77" t="s">
        <v>444</v>
      </c>
      <c r="B10" s="78" t="s">
        <v>562</v>
      </c>
      <c r="C10" s="78" t="s">
        <v>467</v>
      </c>
      <c r="D10" s="78" t="s">
        <v>467</v>
      </c>
      <c r="E10" s="78" t="s">
        <v>467</v>
      </c>
      <c r="F10" s="86">
        <f>SUM(F11:F16)</f>
        <v>47423473.65</v>
      </c>
    </row>
    <row r="11" spans="1:6" ht="25.5">
      <c r="A11" s="80" t="s">
        <v>563</v>
      </c>
      <c r="B11" s="79" t="s">
        <v>562</v>
      </c>
      <c r="C11" s="79" t="s">
        <v>564</v>
      </c>
      <c r="D11" s="79" t="s">
        <v>467</v>
      </c>
      <c r="E11" s="79" t="s">
        <v>467</v>
      </c>
      <c r="F11" s="81">
        <v>359440</v>
      </c>
    </row>
    <row r="12" spans="1:6" ht="38.25">
      <c r="A12" s="80" t="s">
        <v>471</v>
      </c>
      <c r="B12" s="79" t="s">
        <v>562</v>
      </c>
      <c r="C12" s="79" t="s">
        <v>566</v>
      </c>
      <c r="D12" s="79" t="s">
        <v>467</v>
      </c>
      <c r="E12" s="79" t="s">
        <v>467</v>
      </c>
      <c r="F12" s="81">
        <v>13390038.12</v>
      </c>
    </row>
    <row r="13" spans="1:6" ht="12.75">
      <c r="A13" s="80" t="s">
        <v>473</v>
      </c>
      <c r="B13" s="79" t="s">
        <v>562</v>
      </c>
      <c r="C13" s="82" t="s">
        <v>574</v>
      </c>
      <c r="D13" s="79"/>
      <c r="E13" s="79"/>
      <c r="F13" s="81">
        <v>41201</v>
      </c>
    </row>
    <row r="14" spans="1:6" ht="28.5" customHeight="1">
      <c r="A14" s="80" t="s">
        <v>182</v>
      </c>
      <c r="B14" s="79" t="s">
        <v>562</v>
      </c>
      <c r="C14" s="79" t="s">
        <v>567</v>
      </c>
      <c r="D14" s="79"/>
      <c r="E14" s="79"/>
      <c r="F14" s="81">
        <v>5590731.1</v>
      </c>
    </row>
    <row r="15" spans="1:6" ht="28.5" customHeight="1">
      <c r="A15" s="80" t="s">
        <v>810</v>
      </c>
      <c r="B15" s="79" t="s">
        <v>562</v>
      </c>
      <c r="C15" s="82" t="s">
        <v>575</v>
      </c>
      <c r="D15" s="79"/>
      <c r="E15" s="79"/>
      <c r="F15" s="81">
        <v>1130750</v>
      </c>
    </row>
    <row r="16" spans="1:8" s="26" customFormat="1" ht="12.75">
      <c r="A16" s="80" t="s">
        <v>183</v>
      </c>
      <c r="B16" s="79" t="s">
        <v>562</v>
      </c>
      <c r="C16" s="79" t="s">
        <v>570</v>
      </c>
      <c r="D16" s="79" t="s">
        <v>467</v>
      </c>
      <c r="E16" s="79" t="s">
        <v>467</v>
      </c>
      <c r="F16" s="81">
        <v>26911313.43</v>
      </c>
      <c r="H16" s="46"/>
    </row>
    <row r="17" spans="1:8" s="26" customFormat="1" ht="12.75">
      <c r="A17" s="77" t="s">
        <v>445</v>
      </c>
      <c r="B17" s="78" t="s">
        <v>564</v>
      </c>
      <c r="C17" s="78" t="s">
        <v>467</v>
      </c>
      <c r="D17" s="78" t="s">
        <v>467</v>
      </c>
      <c r="E17" s="78" t="s">
        <v>467</v>
      </c>
      <c r="F17" s="86">
        <f>F18</f>
        <v>837</v>
      </c>
      <c r="H17" s="46"/>
    </row>
    <row r="18" spans="1:8" s="26" customFormat="1" ht="12.75">
      <c r="A18" s="80" t="s">
        <v>184</v>
      </c>
      <c r="B18" s="79" t="s">
        <v>564</v>
      </c>
      <c r="C18" s="79" t="s">
        <v>566</v>
      </c>
      <c r="D18" s="83" t="s">
        <v>467</v>
      </c>
      <c r="E18" s="83" t="s">
        <v>467</v>
      </c>
      <c r="F18" s="81">
        <v>837</v>
      </c>
      <c r="H18" s="46"/>
    </row>
    <row r="19" spans="1:8" s="26" customFormat="1" ht="12.75">
      <c r="A19" s="100" t="s">
        <v>446</v>
      </c>
      <c r="B19" s="92" t="s">
        <v>572</v>
      </c>
      <c r="C19" s="92" t="s">
        <v>467</v>
      </c>
      <c r="D19" s="92" t="s">
        <v>467</v>
      </c>
      <c r="E19" s="92" t="s">
        <v>467</v>
      </c>
      <c r="F19" s="101">
        <f>F20</f>
        <v>2744879.58</v>
      </c>
      <c r="H19" s="46"/>
    </row>
    <row r="20" spans="1:8" s="26" customFormat="1" ht="25.5">
      <c r="A20" s="80" t="s">
        <v>185</v>
      </c>
      <c r="B20" s="79" t="s">
        <v>572</v>
      </c>
      <c r="C20" s="79">
        <v>10</v>
      </c>
      <c r="D20" s="79" t="s">
        <v>467</v>
      </c>
      <c r="E20" s="79" t="s">
        <v>467</v>
      </c>
      <c r="F20" s="81">
        <v>2744879.58</v>
      </c>
      <c r="H20" s="46"/>
    </row>
    <row r="21" spans="1:8" s="26" customFormat="1" ht="12.75">
      <c r="A21" s="100" t="s">
        <v>447</v>
      </c>
      <c r="B21" s="92" t="s">
        <v>566</v>
      </c>
      <c r="C21" s="92" t="s">
        <v>467</v>
      </c>
      <c r="D21" s="92" t="s">
        <v>467</v>
      </c>
      <c r="E21" s="92" t="s">
        <v>467</v>
      </c>
      <c r="F21" s="101">
        <f>SUM(F22:F25)</f>
        <v>60581851.029999994</v>
      </c>
      <c r="H21" s="46"/>
    </row>
    <row r="22" spans="1:8" s="26" customFormat="1" ht="12.75">
      <c r="A22" s="80" t="s">
        <v>186</v>
      </c>
      <c r="B22" s="79" t="s">
        <v>566</v>
      </c>
      <c r="C22" s="79" t="s">
        <v>562</v>
      </c>
      <c r="D22" s="79" t="s">
        <v>467</v>
      </c>
      <c r="E22" s="79" t="s">
        <v>467</v>
      </c>
      <c r="F22" s="81">
        <v>417118.17</v>
      </c>
      <c r="H22" s="46"/>
    </row>
    <row r="23" spans="1:8" s="26" customFormat="1" ht="12.75">
      <c r="A23" s="80" t="s">
        <v>721</v>
      </c>
      <c r="B23" s="79" t="s">
        <v>566</v>
      </c>
      <c r="C23" s="82" t="s">
        <v>576</v>
      </c>
      <c r="D23" s="79"/>
      <c r="E23" s="79"/>
      <c r="F23" s="81">
        <v>1501712.88</v>
      </c>
      <c r="H23" s="46"/>
    </row>
    <row r="24" spans="1:8" s="26" customFormat="1" ht="12.75">
      <c r="A24" s="80" t="s">
        <v>240</v>
      </c>
      <c r="B24" s="79" t="s">
        <v>566</v>
      </c>
      <c r="C24" s="79" t="s">
        <v>573</v>
      </c>
      <c r="D24" s="83" t="s">
        <v>467</v>
      </c>
      <c r="E24" s="83" t="s">
        <v>467</v>
      </c>
      <c r="F24" s="81">
        <v>58263019.98</v>
      </c>
      <c r="H24" s="46"/>
    </row>
    <row r="25" spans="1:8" s="26" customFormat="1" ht="12.75">
      <c r="A25" s="65" t="s">
        <v>344</v>
      </c>
      <c r="B25" s="79" t="s">
        <v>566</v>
      </c>
      <c r="C25" s="79">
        <v>12</v>
      </c>
      <c r="D25" s="108"/>
      <c r="E25" s="108"/>
      <c r="F25" s="87">
        <v>400000</v>
      </c>
      <c r="H25" s="46"/>
    </row>
    <row r="26" spans="1:8" s="26" customFormat="1" ht="12.75">
      <c r="A26" s="77" t="s">
        <v>448</v>
      </c>
      <c r="B26" s="78" t="s">
        <v>574</v>
      </c>
      <c r="C26" s="78" t="s">
        <v>467</v>
      </c>
      <c r="D26" s="78" t="s">
        <v>467</v>
      </c>
      <c r="E26" s="78" t="s">
        <v>467</v>
      </c>
      <c r="F26" s="86">
        <f>F27+F28+F29</f>
        <v>53756788.16</v>
      </c>
      <c r="H26" s="46"/>
    </row>
    <row r="27" spans="1:8" s="26" customFormat="1" ht="12.75">
      <c r="A27" s="80" t="s">
        <v>345</v>
      </c>
      <c r="B27" s="79" t="s">
        <v>574</v>
      </c>
      <c r="C27" s="82" t="s">
        <v>562</v>
      </c>
      <c r="D27" s="88"/>
      <c r="E27" s="88"/>
      <c r="F27" s="81">
        <v>36566222.4</v>
      </c>
      <c r="H27" s="46"/>
    </row>
    <row r="28" spans="1:8" s="26" customFormat="1" ht="12.75">
      <c r="A28" s="85" t="s">
        <v>569</v>
      </c>
      <c r="B28" s="89" t="s">
        <v>574</v>
      </c>
      <c r="C28" s="109" t="s">
        <v>564</v>
      </c>
      <c r="D28" s="92"/>
      <c r="E28" s="92"/>
      <c r="F28" s="87">
        <v>438709.75</v>
      </c>
      <c r="H28" s="46"/>
    </row>
    <row r="29" spans="1:8" s="26" customFormat="1" ht="12.75">
      <c r="A29" s="110" t="s">
        <v>187</v>
      </c>
      <c r="B29" s="79" t="s">
        <v>574</v>
      </c>
      <c r="C29" s="79" t="s">
        <v>572</v>
      </c>
      <c r="D29" s="79" t="s">
        <v>467</v>
      </c>
      <c r="E29" s="79" t="s">
        <v>467</v>
      </c>
      <c r="F29" s="81">
        <v>16751856.01</v>
      </c>
      <c r="H29" s="46"/>
    </row>
    <row r="30" spans="1:8" s="26" customFormat="1" ht="12.75">
      <c r="A30" s="77" t="s">
        <v>188</v>
      </c>
      <c r="B30" s="78" t="s">
        <v>567</v>
      </c>
      <c r="C30" s="78"/>
      <c r="D30" s="77"/>
      <c r="E30" s="77"/>
      <c r="F30" s="77">
        <f>F31</f>
        <v>0</v>
      </c>
      <c r="H30" s="46"/>
    </row>
    <row r="31" spans="1:8" s="26" customFormat="1" ht="12.75">
      <c r="A31" s="90" t="s">
        <v>202</v>
      </c>
      <c r="B31" s="91" t="s">
        <v>567</v>
      </c>
      <c r="C31" s="91" t="s">
        <v>574</v>
      </c>
      <c r="D31" s="89"/>
      <c r="E31" s="89"/>
      <c r="F31" s="87"/>
      <c r="H31" s="46"/>
    </row>
    <row r="32" spans="1:8" s="26" customFormat="1" ht="12.75">
      <c r="A32" s="100" t="s">
        <v>189</v>
      </c>
      <c r="B32" s="92" t="s">
        <v>575</v>
      </c>
      <c r="C32" s="92" t="s">
        <v>467</v>
      </c>
      <c r="D32" s="92" t="s">
        <v>467</v>
      </c>
      <c r="E32" s="92" t="s">
        <v>467</v>
      </c>
      <c r="F32" s="101">
        <f>F33+F34+F36+F35+F37</f>
        <v>448565789.19000006</v>
      </c>
      <c r="H32" s="46"/>
    </row>
    <row r="33" spans="1:8" s="26" customFormat="1" ht="12.75">
      <c r="A33" s="80" t="s">
        <v>423</v>
      </c>
      <c r="B33" s="79" t="s">
        <v>575</v>
      </c>
      <c r="C33" s="79" t="s">
        <v>562</v>
      </c>
      <c r="D33" s="79" t="s">
        <v>467</v>
      </c>
      <c r="E33" s="79" t="s">
        <v>467</v>
      </c>
      <c r="F33" s="81">
        <v>104002460.15</v>
      </c>
      <c r="H33" s="46"/>
    </row>
    <row r="34" spans="1:8" s="26" customFormat="1" ht="12.75">
      <c r="A34" s="110" t="s">
        <v>424</v>
      </c>
      <c r="B34" s="79" t="s">
        <v>575</v>
      </c>
      <c r="C34" s="79" t="s">
        <v>564</v>
      </c>
      <c r="D34" s="79" t="s">
        <v>467</v>
      </c>
      <c r="E34" s="79" t="s">
        <v>467</v>
      </c>
      <c r="F34" s="81">
        <v>315779161.3</v>
      </c>
      <c r="H34" s="46"/>
    </row>
    <row r="35" spans="1:8" s="26" customFormat="1" ht="12.75">
      <c r="A35" s="111" t="s">
        <v>124</v>
      </c>
      <c r="B35" s="84" t="s">
        <v>575</v>
      </c>
      <c r="C35" s="82" t="s">
        <v>572</v>
      </c>
      <c r="D35" s="79"/>
      <c r="E35" s="79"/>
      <c r="F35" s="81">
        <v>14498949.37</v>
      </c>
      <c r="H35" s="46"/>
    </row>
    <row r="36" spans="1:8" s="26" customFormat="1" ht="12.75">
      <c r="A36" s="94" t="s">
        <v>619</v>
      </c>
      <c r="B36" s="79" t="s">
        <v>575</v>
      </c>
      <c r="C36" s="79" t="s">
        <v>575</v>
      </c>
      <c r="D36" s="79" t="s">
        <v>467</v>
      </c>
      <c r="E36" s="79" t="s">
        <v>467</v>
      </c>
      <c r="F36" s="81">
        <v>2634599.25</v>
      </c>
      <c r="H36" s="46"/>
    </row>
    <row r="37" spans="1:8" s="26" customFormat="1" ht="12.75">
      <c r="A37" s="80" t="s">
        <v>426</v>
      </c>
      <c r="B37" s="79" t="s">
        <v>575</v>
      </c>
      <c r="C37" s="79" t="s">
        <v>573</v>
      </c>
      <c r="D37" s="79" t="s">
        <v>467</v>
      </c>
      <c r="E37" s="79" t="s">
        <v>467</v>
      </c>
      <c r="F37" s="81">
        <v>11650619.12</v>
      </c>
      <c r="H37" s="46"/>
    </row>
    <row r="38" spans="1:8" s="26" customFormat="1" ht="12.75">
      <c r="A38" s="77" t="s">
        <v>484</v>
      </c>
      <c r="B38" s="78" t="s">
        <v>576</v>
      </c>
      <c r="C38" s="78" t="s">
        <v>467</v>
      </c>
      <c r="D38" s="78" t="s">
        <v>467</v>
      </c>
      <c r="E38" s="78" t="s">
        <v>467</v>
      </c>
      <c r="F38" s="86">
        <f>F39</f>
        <v>29820108.92</v>
      </c>
      <c r="H38" s="46"/>
    </row>
    <row r="39" spans="1:8" s="26" customFormat="1" ht="12.75">
      <c r="A39" s="80" t="s">
        <v>427</v>
      </c>
      <c r="B39" s="79" t="s">
        <v>576</v>
      </c>
      <c r="C39" s="112" t="s">
        <v>562</v>
      </c>
      <c r="D39" s="79" t="s">
        <v>467</v>
      </c>
      <c r="E39" s="79" t="s">
        <v>467</v>
      </c>
      <c r="F39" s="113">
        <v>29820108.92</v>
      </c>
      <c r="H39" s="46"/>
    </row>
    <row r="40" spans="1:8" s="26" customFormat="1" ht="12.75">
      <c r="A40" s="102" t="s">
        <v>125</v>
      </c>
      <c r="B40" s="103" t="s">
        <v>573</v>
      </c>
      <c r="C40" s="104"/>
      <c r="D40" s="105"/>
      <c r="E40" s="106"/>
      <c r="F40" s="107">
        <f>F41</f>
        <v>1084149.19</v>
      </c>
      <c r="H40" s="46"/>
    </row>
    <row r="41" spans="1:8" s="26" customFormat="1" ht="12.75">
      <c r="A41" s="111" t="s">
        <v>126</v>
      </c>
      <c r="B41" s="114" t="s">
        <v>573</v>
      </c>
      <c r="C41" s="109" t="s">
        <v>575</v>
      </c>
      <c r="D41" s="93"/>
      <c r="E41" s="94"/>
      <c r="F41" s="87">
        <v>1084149.19</v>
      </c>
      <c r="H41" s="46"/>
    </row>
    <row r="42" spans="1:8" s="26" customFormat="1" ht="12.75">
      <c r="A42" s="100" t="s">
        <v>191</v>
      </c>
      <c r="B42" s="78" t="s">
        <v>577</v>
      </c>
      <c r="C42" s="78" t="s">
        <v>467</v>
      </c>
      <c r="D42" s="78" t="s">
        <v>467</v>
      </c>
      <c r="E42" s="78" t="s">
        <v>467</v>
      </c>
      <c r="F42" s="86">
        <f>SUM(F43:F46)</f>
        <v>66841864.4</v>
      </c>
      <c r="H42" s="46"/>
    </row>
    <row r="43" spans="1:8" s="26" customFormat="1" ht="12.75">
      <c r="A43" s="94" t="s">
        <v>811</v>
      </c>
      <c r="B43" s="89">
        <v>10</v>
      </c>
      <c r="C43" s="109" t="s">
        <v>562</v>
      </c>
      <c r="D43" s="89"/>
      <c r="E43" s="89"/>
      <c r="F43" s="87">
        <v>826189.78</v>
      </c>
      <c r="H43" s="46"/>
    </row>
    <row r="44" spans="1:8" s="26" customFormat="1" ht="12.75">
      <c r="A44" s="80" t="s">
        <v>428</v>
      </c>
      <c r="B44" s="79" t="s">
        <v>577</v>
      </c>
      <c r="C44" s="79" t="s">
        <v>572</v>
      </c>
      <c r="D44" s="79" t="s">
        <v>467</v>
      </c>
      <c r="E44" s="79" t="s">
        <v>467</v>
      </c>
      <c r="F44" s="81">
        <v>7533228.79</v>
      </c>
      <c r="H44" s="46"/>
    </row>
    <row r="45" spans="1:8" s="26" customFormat="1" ht="12.75">
      <c r="A45" s="80" t="s">
        <v>429</v>
      </c>
      <c r="B45" s="79" t="s">
        <v>577</v>
      </c>
      <c r="C45" s="79" t="s">
        <v>566</v>
      </c>
      <c r="D45" s="79" t="s">
        <v>467</v>
      </c>
      <c r="E45" s="79" t="s">
        <v>467</v>
      </c>
      <c r="F45" s="81">
        <v>53705945.83</v>
      </c>
      <c r="H45" s="46"/>
    </row>
    <row r="46" spans="1:8" s="26" customFormat="1" ht="12.75">
      <c r="A46" s="80" t="s">
        <v>430</v>
      </c>
      <c r="B46" s="79" t="s">
        <v>577</v>
      </c>
      <c r="C46" s="79" t="s">
        <v>567</v>
      </c>
      <c r="D46" s="79" t="s">
        <v>467</v>
      </c>
      <c r="E46" s="79" t="s">
        <v>467</v>
      </c>
      <c r="F46" s="81">
        <v>4776500</v>
      </c>
      <c r="H46" s="46"/>
    </row>
    <row r="47" spans="1:8" s="26" customFormat="1" ht="12.75">
      <c r="A47" s="77" t="s">
        <v>192</v>
      </c>
      <c r="B47" s="78" t="s">
        <v>568</v>
      </c>
      <c r="C47" s="78" t="s">
        <v>467</v>
      </c>
      <c r="D47" s="78" t="s">
        <v>467</v>
      </c>
      <c r="E47" s="78" t="s">
        <v>467</v>
      </c>
      <c r="F47" s="86">
        <f>F48</f>
        <v>99999.8</v>
      </c>
      <c r="H47" s="46"/>
    </row>
    <row r="48" spans="1:8" s="26" customFormat="1" ht="12.75">
      <c r="A48" s="80" t="s">
        <v>431</v>
      </c>
      <c r="B48" s="79" t="s">
        <v>568</v>
      </c>
      <c r="C48" s="79" t="s">
        <v>564</v>
      </c>
      <c r="D48" s="79" t="s">
        <v>467</v>
      </c>
      <c r="E48" s="79" t="s">
        <v>467</v>
      </c>
      <c r="F48" s="81">
        <v>99999.8</v>
      </c>
      <c r="H48" s="46"/>
    </row>
    <row r="49" spans="1:8" s="26" customFormat="1" ht="12.75">
      <c r="A49" s="100" t="s">
        <v>242</v>
      </c>
      <c r="B49" s="92" t="s">
        <v>570</v>
      </c>
      <c r="C49" s="92" t="s">
        <v>467</v>
      </c>
      <c r="D49" s="92" t="s">
        <v>467</v>
      </c>
      <c r="E49" s="92" t="s">
        <v>467</v>
      </c>
      <c r="F49" s="101">
        <f>F50</f>
        <v>32308.89</v>
      </c>
      <c r="H49" s="46"/>
    </row>
    <row r="50" spans="1:8" s="26" customFormat="1" ht="12.75">
      <c r="A50" s="80" t="s">
        <v>243</v>
      </c>
      <c r="B50" s="79" t="s">
        <v>570</v>
      </c>
      <c r="C50" s="79" t="s">
        <v>562</v>
      </c>
      <c r="D50" s="83" t="s">
        <v>467</v>
      </c>
      <c r="E50" s="83" t="s">
        <v>467</v>
      </c>
      <c r="F50" s="81">
        <v>32308.89</v>
      </c>
      <c r="H50" s="46"/>
    </row>
  </sheetData>
  <sheetProtection/>
  <printOptions/>
  <pageMargins left="0.984251968503937" right="0.35433070866141736" top="0.7874015748031497" bottom="0.5905511811023623" header="0.31496062992125984" footer="0.31496062992125984"/>
  <pageSetup fitToHeight="0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99"/>
  </sheetPr>
  <dimension ref="A1:D2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4.421875" style="66" customWidth="1"/>
    <col min="2" max="2" width="10.8515625" style="66" customWidth="1"/>
    <col min="3" max="3" width="22.57421875" style="66" customWidth="1"/>
    <col min="4" max="4" width="15.140625" style="66" customWidth="1"/>
    <col min="5" max="16384" width="9.140625" style="66" customWidth="1"/>
  </cols>
  <sheetData>
    <row r="1" spans="3:4" ht="12.75">
      <c r="C1" s="67"/>
      <c r="D1" s="67" t="s">
        <v>376</v>
      </c>
    </row>
    <row r="2" spans="3:4" ht="12.75">
      <c r="C2" s="67"/>
      <c r="D2" s="67" t="s">
        <v>523</v>
      </c>
    </row>
    <row r="3" spans="3:4" ht="12.75">
      <c r="C3" s="67"/>
      <c r="D3" s="115" t="s">
        <v>805</v>
      </c>
    </row>
    <row r="4" spans="1:4" ht="38.25">
      <c r="A4" s="116" t="s">
        <v>808</v>
      </c>
      <c r="B4" s="117"/>
      <c r="C4" s="116"/>
      <c r="D4" s="116"/>
    </row>
    <row r="5" spans="2:4" ht="12.75">
      <c r="B5" s="118"/>
      <c r="C5" s="68"/>
      <c r="D5" s="119" t="s">
        <v>328</v>
      </c>
    </row>
    <row r="6" spans="1:4" ht="22.5" customHeight="1">
      <c r="A6" s="341" t="s">
        <v>158</v>
      </c>
      <c r="B6" s="75" t="s">
        <v>432</v>
      </c>
      <c r="C6" s="75"/>
      <c r="D6" s="341" t="s">
        <v>397</v>
      </c>
    </row>
    <row r="7" spans="1:4" ht="60">
      <c r="A7" s="342"/>
      <c r="B7" s="76" t="s">
        <v>495</v>
      </c>
      <c r="C7" s="76" t="s">
        <v>494</v>
      </c>
      <c r="D7" s="342"/>
    </row>
    <row r="8" spans="1:4" ht="12.75">
      <c r="A8" s="120" t="s">
        <v>533</v>
      </c>
      <c r="B8" s="120" t="s">
        <v>181</v>
      </c>
      <c r="C8" s="120" t="s">
        <v>534</v>
      </c>
      <c r="D8" s="120" t="s">
        <v>559</v>
      </c>
    </row>
    <row r="9" spans="1:4" ht="25.5">
      <c r="A9" s="121" t="s">
        <v>392</v>
      </c>
      <c r="B9" s="122"/>
      <c r="C9" s="70"/>
      <c r="D9" s="123">
        <f>D10+D16</f>
        <v>-36252206.65999997</v>
      </c>
    </row>
    <row r="10" spans="1:4" ht="25.5">
      <c r="A10" s="131" t="s">
        <v>391</v>
      </c>
      <c r="B10" s="125" t="s">
        <v>554</v>
      </c>
      <c r="C10" s="70" t="s">
        <v>552</v>
      </c>
      <c r="D10" s="132">
        <f>D11</f>
        <v>-4567000</v>
      </c>
    </row>
    <row r="11" spans="1:4" ht="25.5">
      <c r="A11" s="124" t="s">
        <v>254</v>
      </c>
      <c r="B11" s="125" t="s">
        <v>554</v>
      </c>
      <c r="C11" s="126" t="s">
        <v>194</v>
      </c>
      <c r="D11" s="127">
        <f>D12+D14</f>
        <v>-4567000</v>
      </c>
    </row>
    <row r="12" spans="1:4" ht="38.25">
      <c r="A12" s="124" t="s">
        <v>513</v>
      </c>
      <c r="B12" s="125" t="s">
        <v>554</v>
      </c>
      <c r="C12" s="126" t="s">
        <v>519</v>
      </c>
      <c r="D12" s="127">
        <f>D13</f>
        <v>14786000</v>
      </c>
    </row>
    <row r="13" spans="1:4" ht="38.25">
      <c r="A13" s="124" t="s">
        <v>195</v>
      </c>
      <c r="B13" s="125" t="s">
        <v>554</v>
      </c>
      <c r="C13" s="126" t="s">
        <v>518</v>
      </c>
      <c r="D13" s="127">
        <v>14786000</v>
      </c>
    </row>
    <row r="14" spans="1:4" ht="38.25">
      <c r="A14" s="124" t="s">
        <v>231</v>
      </c>
      <c r="B14" s="125" t="s">
        <v>554</v>
      </c>
      <c r="C14" s="126" t="s">
        <v>230</v>
      </c>
      <c r="D14" s="127">
        <f>D15</f>
        <v>-19353000</v>
      </c>
    </row>
    <row r="15" spans="1:4" ht="40.5" customHeight="1">
      <c r="A15" s="124" t="s">
        <v>233</v>
      </c>
      <c r="B15" s="125" t="s">
        <v>554</v>
      </c>
      <c r="C15" s="126" t="s">
        <v>232</v>
      </c>
      <c r="D15" s="127">
        <v>-19353000</v>
      </c>
    </row>
    <row r="16" spans="1:4" ht="12.75">
      <c r="A16" s="72" t="s">
        <v>514</v>
      </c>
      <c r="B16" s="133" t="s">
        <v>554</v>
      </c>
      <c r="C16" s="70" t="s">
        <v>398</v>
      </c>
      <c r="D16" s="127">
        <f>D21+D17</f>
        <v>-31685206.659999967</v>
      </c>
    </row>
    <row r="17" spans="1:4" ht="12.75">
      <c r="A17" s="73" t="s">
        <v>520</v>
      </c>
      <c r="B17" s="128" t="s">
        <v>554</v>
      </c>
      <c r="C17" s="69" t="s">
        <v>433</v>
      </c>
      <c r="D17" s="127">
        <f>D18</f>
        <v>-776129176.68</v>
      </c>
    </row>
    <row r="18" spans="1:4" ht="12.75">
      <c r="A18" s="73" t="s">
        <v>435</v>
      </c>
      <c r="B18" s="128" t="s">
        <v>554</v>
      </c>
      <c r="C18" s="69" t="s">
        <v>434</v>
      </c>
      <c r="D18" s="127">
        <f>D19</f>
        <v>-776129176.68</v>
      </c>
    </row>
    <row r="19" spans="1:4" ht="25.5">
      <c r="A19" s="73" t="s">
        <v>436</v>
      </c>
      <c r="B19" s="128" t="s">
        <v>554</v>
      </c>
      <c r="C19" s="69" t="s">
        <v>196</v>
      </c>
      <c r="D19" s="127">
        <f>D20</f>
        <v>-776129176.68</v>
      </c>
    </row>
    <row r="20" spans="1:4" ht="25.5">
      <c r="A20" s="73" t="s">
        <v>438</v>
      </c>
      <c r="B20" s="128" t="s">
        <v>554</v>
      </c>
      <c r="C20" s="69" t="s">
        <v>437</v>
      </c>
      <c r="D20" s="127">
        <v>-776129176.68</v>
      </c>
    </row>
    <row r="21" spans="1:4" ht="12.75">
      <c r="A21" s="73" t="s">
        <v>374</v>
      </c>
      <c r="B21" s="128" t="s">
        <v>554</v>
      </c>
      <c r="C21" s="69" t="s">
        <v>439</v>
      </c>
      <c r="D21" s="127">
        <f>D22</f>
        <v>744443970.02</v>
      </c>
    </row>
    <row r="22" spans="1:4" ht="12.75">
      <c r="A22" s="73" t="s">
        <v>441</v>
      </c>
      <c r="B22" s="128" t="s">
        <v>554</v>
      </c>
      <c r="C22" s="69" t="s">
        <v>440</v>
      </c>
      <c r="D22" s="127">
        <f>D23</f>
        <v>744443970.02</v>
      </c>
    </row>
    <row r="23" spans="1:4" ht="25.5">
      <c r="A23" s="73" t="s">
        <v>515</v>
      </c>
      <c r="B23" s="128" t="s">
        <v>554</v>
      </c>
      <c r="C23" s="69" t="s">
        <v>549</v>
      </c>
      <c r="D23" s="127">
        <f>D24</f>
        <v>744443970.02</v>
      </c>
    </row>
    <row r="24" spans="1:4" ht="25.5">
      <c r="A24" s="74" t="s">
        <v>551</v>
      </c>
      <c r="B24" s="129" t="s">
        <v>554</v>
      </c>
      <c r="C24" s="71" t="s">
        <v>550</v>
      </c>
      <c r="D24" s="130">
        <v>744443970.02</v>
      </c>
    </row>
  </sheetData>
  <sheetProtection/>
  <mergeCells count="2">
    <mergeCell ref="A6:A7"/>
    <mergeCell ref="D6:D7"/>
  </mergeCells>
  <printOptions/>
  <pageMargins left="0.984251968503937" right="0.1968503937007874" top="0.5905511811023623" bottom="0.3937007874015748" header="0.5118110236220472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Apalkova_LI</cp:lastModifiedBy>
  <cp:lastPrinted>2023-03-31T12:48:19Z</cp:lastPrinted>
  <dcterms:created xsi:type="dcterms:W3CDTF">2011-11-30T09:44:48Z</dcterms:created>
  <dcterms:modified xsi:type="dcterms:W3CDTF">2023-03-31T12:49:36Z</dcterms:modified>
  <cp:category/>
  <cp:version/>
  <cp:contentType/>
  <cp:contentStatus/>
</cp:coreProperties>
</file>